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d.docs.live.net/c7bb0d2e5e7d5155/Documents/2024 NB Provincials/Results/"/>
    </mc:Choice>
  </mc:AlternateContent>
  <xr:revisionPtr revIDLastSave="0" documentId="8_{9F4CCF5F-264C-41FE-A542-393F405D5CEE}" xr6:coauthVersionLast="47" xr6:coauthVersionMax="47" xr10:uidLastSave="{00000000-0000-0000-0000-000000000000}"/>
  <bookViews>
    <workbookView xWindow="-120" yWindow="-120" windowWidth="29040" windowHeight="15720" xr2:uid="{00000000-000D-0000-FFFF-FFFF00000000}"/>
  </bookViews>
  <sheets>
    <sheet name="Export Summary" sheetId="1" r:id="rId1"/>
    <sheet name=" SET SYSTEM PRE-EVENTS + GROUPS" sheetId="2" r:id="rId2"/>
    <sheet name="SET SYSTEM IND OPEN" sheetId="3" r:id="rId3"/>
    <sheet name="IND &amp; DUET" sheetId="4" r:id="rId4"/>
    <sheet name="PRE COMPETITIVE" sheetId="5" r:id="rId5"/>
    <sheet name="ATHLETE LIST" sheetId="6" r:id="rId6"/>
    <sheet name="GROUP SET SYSTEM" sheetId="7" r:id="rId7"/>
    <sheet name="GROUP RESULTS" sheetId="8" r:id="rId8"/>
    <sheet name="BN COMPULSORIES only" sheetId="9" r:id="rId9"/>
    <sheet name="BI COMPULSORIES only" sheetId="10" r:id="rId10"/>
    <sheet name="BA &amp; JR A SHORT PROGRAM only" sheetId="11" r:id="rId11"/>
    <sheet name="SENIOR A SHORT PROGRAM only" sheetId="12" r:id="rId12"/>
    <sheet name="BI COMP &amp; FS" sheetId="13" r:id="rId13"/>
    <sheet name="BA &amp; JR A SP &amp; FS" sheetId="14" r:id="rId14"/>
    <sheet name="SR A SP &amp; FS" sheetId="15" r:id="rId15"/>
    <sheet name="PAIR" sheetId="16" r:id="rId16"/>
    <sheet name="DATA VALIDATION"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6" l="1"/>
  <c r="G11" i="16"/>
  <c r="F11" i="16" s="1"/>
  <c r="G10" i="16"/>
  <c r="I10" i="16" s="1"/>
  <c r="G9" i="16"/>
  <c r="I9" i="16" s="1"/>
  <c r="G8" i="16"/>
  <c r="I8" i="16" s="1"/>
  <c r="I7" i="16"/>
  <c r="G7" i="16"/>
  <c r="F7" i="16" s="1"/>
  <c r="R12" i="15"/>
  <c r="T12" i="15" s="1"/>
  <c r="U12" i="15" s="1"/>
  <c r="Q12" i="15"/>
  <c r="P12" i="15" s="1"/>
  <c r="O12" i="15"/>
  <c r="H12" i="15"/>
  <c r="J12" i="15" s="1"/>
  <c r="U11" i="15" s="1"/>
  <c r="G12" i="15"/>
  <c r="F12" i="15"/>
  <c r="T11" i="15"/>
  <c r="R11" i="15"/>
  <c r="Q11" i="15"/>
  <c r="P11" i="15"/>
  <c r="O11" i="15"/>
  <c r="G11" i="15"/>
  <c r="F11" i="15"/>
  <c r="H11" i="15" s="1"/>
  <c r="J11" i="15" s="1"/>
  <c r="Q10" i="15"/>
  <c r="R10" i="15" s="1"/>
  <c r="T10" i="15" s="1"/>
  <c r="O10" i="15"/>
  <c r="G10" i="15"/>
  <c r="F10" i="15"/>
  <c r="H10" i="15" s="1"/>
  <c r="J10" i="15" s="1"/>
  <c r="Q9" i="15"/>
  <c r="P9" i="15" s="1"/>
  <c r="O9" i="15"/>
  <c r="G9" i="15"/>
  <c r="F9" i="15" s="1"/>
  <c r="H9" i="15" s="1"/>
  <c r="J9" i="15" s="1"/>
  <c r="U8" i="15" s="1"/>
  <c r="Q8" i="15"/>
  <c r="R8" i="15" s="1"/>
  <c r="T8" i="15" s="1"/>
  <c r="O8" i="15"/>
  <c r="G8" i="15"/>
  <c r="F8" i="15" s="1"/>
  <c r="H8" i="15" s="1"/>
  <c r="J8" i="15" s="1"/>
  <c r="U7" i="15" s="1"/>
  <c r="Q7" i="15"/>
  <c r="R7" i="15" s="1"/>
  <c r="T7" i="15" s="1"/>
  <c r="O7" i="15"/>
  <c r="G7" i="15"/>
  <c r="F7" i="15"/>
  <c r="H7" i="15" s="1"/>
  <c r="J7" i="15" s="1"/>
  <c r="R12" i="14"/>
  <c r="T12" i="14" s="1"/>
  <c r="U12" i="14" s="1"/>
  <c r="Q12" i="14"/>
  <c r="P12" i="14" s="1"/>
  <c r="O12" i="14"/>
  <c r="H12" i="14"/>
  <c r="J12" i="14" s="1"/>
  <c r="U11" i="14" s="1"/>
  <c r="G12" i="14"/>
  <c r="F12" i="14"/>
  <c r="T11" i="14"/>
  <c r="R11" i="14"/>
  <c r="Q11" i="14"/>
  <c r="P11" i="14"/>
  <c r="O11" i="14"/>
  <c r="G11" i="14"/>
  <c r="H11" i="14" s="1"/>
  <c r="J11" i="14" s="1"/>
  <c r="U10" i="14" s="1"/>
  <c r="F11" i="14"/>
  <c r="Q10" i="14"/>
  <c r="R10" i="14" s="1"/>
  <c r="T10" i="14" s="1"/>
  <c r="O10" i="14"/>
  <c r="J10" i="14"/>
  <c r="H10" i="14"/>
  <c r="G10" i="14"/>
  <c r="F10" i="14"/>
  <c r="Q9" i="14"/>
  <c r="P9" i="14" s="1"/>
  <c r="O9" i="14"/>
  <c r="G9" i="14"/>
  <c r="H9" i="14" s="1"/>
  <c r="J9" i="14" s="1"/>
  <c r="Q8" i="14"/>
  <c r="R8" i="14" s="1"/>
  <c r="T8" i="14" s="1"/>
  <c r="O8" i="14"/>
  <c r="H8" i="14"/>
  <c r="J8" i="14" s="1"/>
  <c r="U7" i="14" s="1"/>
  <c r="G8" i="14"/>
  <c r="F8" i="14" s="1"/>
  <c r="Q7" i="14"/>
  <c r="R7" i="14" s="1"/>
  <c r="T7" i="14" s="1"/>
  <c r="P7" i="14"/>
  <c r="O7" i="14"/>
  <c r="H7" i="14"/>
  <c r="J7" i="14" s="1"/>
  <c r="G7" i="14"/>
  <c r="F7" i="14"/>
  <c r="R12" i="13"/>
  <c r="P12" i="13"/>
  <c r="O12" i="13"/>
  <c r="N12" i="13" s="1"/>
  <c r="M12" i="13"/>
  <c r="G12" i="13"/>
  <c r="H12" i="13" s="1"/>
  <c r="S12" i="13" s="1"/>
  <c r="P11" i="13"/>
  <c r="R11" i="13" s="1"/>
  <c r="S11" i="13" s="1"/>
  <c r="O11" i="13"/>
  <c r="N11" i="13"/>
  <c r="M11" i="13"/>
  <c r="H11" i="13"/>
  <c r="G11" i="13"/>
  <c r="F11" i="13"/>
  <c r="O10" i="13"/>
  <c r="N10" i="13" s="1"/>
  <c r="M10" i="13"/>
  <c r="G10" i="13"/>
  <c r="H10" i="13" s="1"/>
  <c r="O9" i="13"/>
  <c r="P9" i="13" s="1"/>
  <c r="R9" i="13" s="1"/>
  <c r="N9" i="13"/>
  <c r="M9" i="13"/>
  <c r="H9" i="13"/>
  <c r="G9" i="13"/>
  <c r="F9" i="13"/>
  <c r="R8" i="13"/>
  <c r="P8" i="13"/>
  <c r="O8" i="13"/>
  <c r="N8" i="13" s="1"/>
  <c r="M8" i="13"/>
  <c r="G8" i="13"/>
  <c r="H8" i="13" s="1"/>
  <c r="S8" i="13" s="1"/>
  <c r="P7" i="13"/>
  <c r="R7" i="13" s="1"/>
  <c r="S7" i="13" s="1"/>
  <c r="O7" i="13"/>
  <c r="N7" i="13"/>
  <c r="M7" i="13"/>
  <c r="H7" i="13"/>
  <c r="G7" i="13"/>
  <c r="F7" i="13"/>
  <c r="Q11" i="12"/>
  <c r="S11" i="12" s="1"/>
  <c r="L11" i="12"/>
  <c r="L10" i="12"/>
  <c r="Q10" i="12" s="1"/>
  <c r="S10" i="12" s="1"/>
  <c r="S9" i="12"/>
  <c r="U9" i="12" s="1"/>
  <c r="Q9" i="12"/>
  <c r="L9" i="12"/>
  <c r="L8" i="12"/>
  <c r="Q8" i="12" s="1"/>
  <c r="S8" i="12" s="1"/>
  <c r="L7" i="12"/>
  <c r="Q7" i="12" s="1"/>
  <c r="S7" i="12" s="1"/>
  <c r="L11" i="11"/>
  <c r="O11" i="11" s="1"/>
  <c r="Q11" i="11" s="1"/>
  <c r="L10" i="11"/>
  <c r="O10" i="11" s="1"/>
  <c r="Q10" i="11" s="1"/>
  <c r="L9" i="11"/>
  <c r="O9" i="11" s="1"/>
  <c r="Q9" i="11" s="1"/>
  <c r="O8" i="11"/>
  <c r="Q8" i="11" s="1"/>
  <c r="L8" i="11"/>
  <c r="Q7" i="11"/>
  <c r="S7" i="11" s="1"/>
  <c r="P7" i="11"/>
  <c r="O7" i="11"/>
  <c r="L7" i="11"/>
  <c r="X34" i="10"/>
  <c r="X33" i="10"/>
  <c r="X32" i="10"/>
  <c r="X31" i="10"/>
  <c r="X30" i="10"/>
  <c r="N21" i="10"/>
  <c r="P21" i="10" s="1"/>
  <c r="N20" i="10"/>
  <c r="P20" i="10" s="1"/>
  <c r="N19" i="10"/>
  <c r="P19" i="10" s="1"/>
  <c r="R18" i="10"/>
  <c r="Q18" i="10"/>
  <c r="P18" i="10"/>
  <c r="O18" i="10" s="1"/>
  <c r="N18" i="10"/>
  <c r="P17" i="10"/>
  <c r="R17" i="10" s="1"/>
  <c r="Q17" i="10" s="1"/>
  <c r="N17" i="10"/>
  <c r="P11" i="10"/>
  <c r="R11" i="10" s="1"/>
  <c r="Q11" i="10" s="1"/>
  <c r="O11" i="10"/>
  <c r="N11" i="10"/>
  <c r="N10" i="10"/>
  <c r="P10" i="10" s="1"/>
  <c r="N9" i="10"/>
  <c r="P9" i="10" s="1"/>
  <c r="R8" i="10"/>
  <c r="Q8" i="10" s="1"/>
  <c r="P8" i="10"/>
  <c r="O8" i="10"/>
  <c r="N8" i="10"/>
  <c r="R7" i="10"/>
  <c r="Q7" i="10"/>
  <c r="P7" i="10"/>
  <c r="O7" i="10" s="1"/>
  <c r="N7" i="10"/>
  <c r="P16" i="9"/>
  <c r="P15" i="9"/>
  <c r="P14" i="9"/>
  <c r="P13" i="9"/>
  <c r="P12" i="9"/>
  <c r="P11" i="9"/>
  <c r="P10" i="9"/>
  <c r="P9" i="9"/>
  <c r="P8" i="9"/>
  <c r="P7" i="9"/>
  <c r="J38" i="8"/>
  <c r="K38" i="8" s="1"/>
  <c r="K37" i="8"/>
  <c r="J37" i="8"/>
  <c r="K36" i="8"/>
  <c r="J36" i="8"/>
  <c r="L31" i="8"/>
  <c r="J31" i="8"/>
  <c r="G31" i="8"/>
  <c r="N31" i="8" s="1"/>
  <c r="N30" i="8"/>
  <c r="L30" i="8"/>
  <c r="J30" i="8"/>
  <c r="G30" i="8"/>
  <c r="L29" i="8"/>
  <c r="G29" i="8"/>
  <c r="N29" i="8" s="1"/>
  <c r="L24" i="8"/>
  <c r="J24" i="8"/>
  <c r="N24" i="8" s="1"/>
  <c r="G24" i="8"/>
  <c r="N23" i="8"/>
  <c r="L23" i="8"/>
  <c r="J23" i="8"/>
  <c r="G23" i="8"/>
  <c r="L22" i="8"/>
  <c r="J22" i="8"/>
  <c r="G22" i="8"/>
  <c r="N22" i="8" s="1"/>
  <c r="L21" i="8"/>
  <c r="J21" i="8"/>
  <c r="N21" i="8" s="1"/>
  <c r="G21" i="8"/>
  <c r="N20" i="8"/>
  <c r="L20" i="8"/>
  <c r="J20" i="8"/>
  <c r="G20" i="8"/>
  <c r="L19" i="8"/>
  <c r="J19" i="8"/>
  <c r="G19" i="8"/>
  <c r="N19" i="8" s="1"/>
  <c r="L18" i="8"/>
  <c r="J18" i="8"/>
  <c r="N18" i="8" s="1"/>
  <c r="G18" i="8"/>
  <c r="L17" i="8"/>
  <c r="J17" i="8"/>
  <c r="L12" i="8"/>
  <c r="J12" i="8"/>
  <c r="G12" i="8"/>
  <c r="N12" i="8" s="1"/>
  <c r="N11" i="8"/>
  <c r="L11" i="8"/>
  <c r="J11" i="8"/>
  <c r="G11" i="8"/>
  <c r="L10" i="8"/>
  <c r="J10" i="8"/>
  <c r="G10" i="8"/>
  <c r="N10" i="8" s="1"/>
  <c r="L9" i="8"/>
  <c r="J9" i="8"/>
  <c r="G9" i="8"/>
  <c r="N9" i="8" s="1"/>
  <c r="N8" i="8"/>
  <c r="L8" i="8"/>
  <c r="J8" i="8"/>
  <c r="G8" i="8"/>
  <c r="L7" i="8"/>
  <c r="J7" i="8"/>
  <c r="G7" i="8"/>
  <c r="N7" i="8" s="1"/>
  <c r="L6" i="8"/>
  <c r="J6" i="8"/>
  <c r="G6" i="8"/>
  <c r="N6" i="8" s="1"/>
  <c r="N5" i="8"/>
  <c r="L5" i="8"/>
  <c r="G5" i="8"/>
  <c r="P160" i="5"/>
  <c r="O160" i="5" s="1"/>
  <c r="N160" i="5"/>
  <c r="M160" i="5"/>
  <c r="E160" i="5"/>
  <c r="P159" i="5"/>
  <c r="O159" i="5" s="1"/>
  <c r="N159" i="5"/>
  <c r="M159" i="5"/>
  <c r="E159" i="5"/>
  <c r="P158" i="5"/>
  <c r="O158" i="5" s="1"/>
  <c r="N158" i="5"/>
  <c r="M158" i="5" s="1"/>
  <c r="E158" i="5"/>
  <c r="P157" i="5"/>
  <c r="O157" i="5"/>
  <c r="N157" i="5"/>
  <c r="M157" i="5" s="1"/>
  <c r="E157" i="5"/>
  <c r="N156" i="5"/>
  <c r="P156" i="5" s="1"/>
  <c r="O156" i="5" s="1"/>
  <c r="E156" i="5"/>
  <c r="N155" i="5"/>
  <c r="P155" i="5" s="1"/>
  <c r="O155" i="5" s="1"/>
  <c r="M155" i="5"/>
  <c r="E155" i="5"/>
  <c r="N154" i="5"/>
  <c r="P154" i="5" s="1"/>
  <c r="O154" i="5" s="1"/>
  <c r="M154" i="5"/>
  <c r="E154" i="5"/>
  <c r="N153" i="5"/>
  <c r="P153" i="5" s="1"/>
  <c r="O153" i="5" s="1"/>
  <c r="E153" i="5"/>
  <c r="P152" i="5"/>
  <c r="O152" i="5" s="1"/>
  <c r="N152" i="5"/>
  <c r="M152" i="5" s="1"/>
  <c r="E152" i="5"/>
  <c r="P151" i="5"/>
  <c r="O151" i="5" s="1"/>
  <c r="N151" i="5"/>
  <c r="M151" i="5"/>
  <c r="E151" i="5"/>
  <c r="P150" i="5"/>
  <c r="O150" i="5"/>
  <c r="N150" i="5"/>
  <c r="M150" i="5" s="1"/>
  <c r="E150" i="5"/>
  <c r="P149" i="5"/>
  <c r="O149" i="5"/>
  <c r="N149" i="5"/>
  <c r="M149" i="5" s="1"/>
  <c r="E149" i="5"/>
  <c r="P148" i="5"/>
  <c r="O148" i="5" s="1"/>
  <c r="N148" i="5"/>
  <c r="M148" i="5"/>
  <c r="E148" i="5"/>
  <c r="N147" i="5"/>
  <c r="P147" i="5" s="1"/>
  <c r="O147" i="5" s="1"/>
  <c r="M147" i="5"/>
  <c r="E147" i="5"/>
  <c r="P146" i="5"/>
  <c r="O146" i="5" s="1"/>
  <c r="N146" i="5"/>
  <c r="M146" i="5" s="1"/>
  <c r="E146" i="5"/>
  <c r="P145" i="5"/>
  <c r="O145" i="5"/>
  <c r="N145" i="5"/>
  <c r="M145" i="5"/>
  <c r="E145" i="5"/>
  <c r="N144" i="5"/>
  <c r="P144" i="5" s="1"/>
  <c r="O144" i="5" s="1"/>
  <c r="E144" i="5"/>
  <c r="N143" i="5"/>
  <c r="P143" i="5" s="1"/>
  <c r="O143" i="5" s="1"/>
  <c r="M143" i="5"/>
  <c r="E143" i="5"/>
  <c r="P142" i="5"/>
  <c r="O142" i="5" s="1"/>
  <c r="N142" i="5"/>
  <c r="M142" i="5"/>
  <c r="E142" i="5"/>
  <c r="N141" i="5"/>
  <c r="P141" i="5" s="1"/>
  <c r="O141" i="5" s="1"/>
  <c r="E141" i="5"/>
  <c r="P140" i="5"/>
  <c r="O140" i="5" s="1"/>
  <c r="N140" i="5"/>
  <c r="M140" i="5" s="1"/>
  <c r="E140" i="5"/>
  <c r="P139" i="5"/>
  <c r="O139" i="5" s="1"/>
  <c r="N139" i="5"/>
  <c r="M139" i="5"/>
  <c r="E139" i="5"/>
  <c r="N138" i="5"/>
  <c r="P138" i="5" s="1"/>
  <c r="O138" i="5" s="1"/>
  <c r="E138" i="5"/>
  <c r="N137" i="5"/>
  <c r="P137" i="5" s="1"/>
  <c r="O137" i="5" s="1"/>
  <c r="E137" i="5"/>
  <c r="P136" i="5"/>
  <c r="O136" i="5" s="1"/>
  <c r="N136" i="5"/>
  <c r="M136" i="5"/>
  <c r="E136" i="5"/>
  <c r="N135" i="5"/>
  <c r="M135" i="5" s="1"/>
  <c r="E135" i="5"/>
  <c r="P134" i="5"/>
  <c r="O134" i="5" s="1"/>
  <c r="N134" i="5"/>
  <c r="M134" i="5" s="1"/>
  <c r="E134" i="5"/>
  <c r="P133" i="5"/>
  <c r="O133" i="5"/>
  <c r="N133" i="5"/>
  <c r="M133" i="5"/>
  <c r="E133" i="5"/>
  <c r="N132" i="5"/>
  <c r="P132" i="5" s="1"/>
  <c r="O132" i="5" s="1"/>
  <c r="E132" i="5"/>
  <c r="N131" i="5"/>
  <c r="P131" i="5" s="1"/>
  <c r="O131" i="5" s="1"/>
  <c r="M131" i="5"/>
  <c r="E131" i="5"/>
  <c r="P130" i="5"/>
  <c r="O130" i="5" s="1"/>
  <c r="N130" i="5"/>
  <c r="M130" i="5"/>
  <c r="E130" i="5"/>
  <c r="N129" i="5"/>
  <c r="P129" i="5" s="1"/>
  <c r="O129" i="5" s="1"/>
  <c r="E129" i="5"/>
  <c r="P128" i="5"/>
  <c r="O128" i="5" s="1"/>
  <c r="N128" i="5"/>
  <c r="M128" i="5" s="1"/>
  <c r="E128" i="5"/>
  <c r="P127" i="5"/>
  <c r="O127" i="5" s="1"/>
  <c r="N127" i="5"/>
  <c r="M127" i="5"/>
  <c r="E127" i="5"/>
  <c r="N126" i="5"/>
  <c r="P126" i="5" s="1"/>
  <c r="O126" i="5" s="1"/>
  <c r="E126" i="5"/>
  <c r="P125" i="5"/>
  <c r="O125" i="5"/>
  <c r="N125" i="5"/>
  <c r="M125" i="5" s="1"/>
  <c r="E125" i="5"/>
  <c r="P124" i="5"/>
  <c r="O124" i="5" s="1"/>
  <c r="N124" i="5"/>
  <c r="M124" i="5"/>
  <c r="E124" i="5"/>
  <c r="N123" i="5"/>
  <c r="M123" i="5" s="1"/>
  <c r="E123" i="5"/>
  <c r="P122" i="5"/>
  <c r="O122" i="5" s="1"/>
  <c r="N122" i="5"/>
  <c r="M122" i="5" s="1"/>
  <c r="E122" i="5"/>
  <c r="P121" i="5"/>
  <c r="O121" i="5"/>
  <c r="N121" i="5"/>
  <c r="M121" i="5"/>
  <c r="E121" i="5"/>
  <c r="N120" i="5"/>
  <c r="P120" i="5" s="1"/>
  <c r="O120" i="5" s="1"/>
  <c r="E120" i="5"/>
  <c r="N119" i="5"/>
  <c r="P119" i="5" s="1"/>
  <c r="O119" i="5" s="1"/>
  <c r="M119" i="5"/>
  <c r="E119" i="5"/>
  <c r="P118" i="5"/>
  <c r="O118" i="5" s="1"/>
  <c r="N118" i="5"/>
  <c r="M118" i="5"/>
  <c r="E118" i="5"/>
  <c r="N117" i="5"/>
  <c r="P117" i="5" s="1"/>
  <c r="O117" i="5" s="1"/>
  <c r="E117" i="5"/>
  <c r="P116" i="5"/>
  <c r="O116" i="5" s="1"/>
  <c r="N116" i="5"/>
  <c r="M116" i="5" s="1"/>
  <c r="E116" i="5"/>
  <c r="P115" i="5"/>
  <c r="O115" i="5" s="1"/>
  <c r="N115" i="5"/>
  <c r="M115" i="5"/>
  <c r="E115" i="5"/>
  <c r="N114" i="5"/>
  <c r="P114" i="5" s="1"/>
  <c r="O114" i="5" s="1"/>
  <c r="E114" i="5"/>
  <c r="N113" i="5"/>
  <c r="P113" i="5" s="1"/>
  <c r="O113" i="5" s="1"/>
  <c r="E113" i="5"/>
  <c r="P112" i="5"/>
  <c r="O112" i="5" s="1"/>
  <c r="N112" i="5"/>
  <c r="M112" i="5"/>
  <c r="E112" i="5"/>
  <c r="N111" i="5"/>
  <c r="M111" i="5" s="1"/>
  <c r="E111" i="5"/>
  <c r="P110" i="5"/>
  <c r="O110" i="5" s="1"/>
  <c r="N110" i="5"/>
  <c r="M110" i="5" s="1"/>
  <c r="E110" i="5"/>
  <c r="P109" i="5"/>
  <c r="O109" i="5"/>
  <c r="N109" i="5"/>
  <c r="M109" i="5"/>
  <c r="E109" i="5"/>
  <c r="N108" i="5"/>
  <c r="P108" i="5" s="1"/>
  <c r="O108" i="5" s="1"/>
  <c r="E108" i="5"/>
  <c r="N107" i="5"/>
  <c r="P107" i="5" s="1"/>
  <c r="O107" i="5" s="1"/>
  <c r="M107" i="5"/>
  <c r="E107" i="5"/>
  <c r="P106" i="5"/>
  <c r="O106" i="5" s="1"/>
  <c r="N106" i="5"/>
  <c r="M106" i="5"/>
  <c r="E106" i="5"/>
  <c r="N105" i="5"/>
  <c r="P105" i="5" s="1"/>
  <c r="O105" i="5" s="1"/>
  <c r="E105" i="5"/>
  <c r="P104" i="5"/>
  <c r="O104" i="5" s="1"/>
  <c r="N104" i="5"/>
  <c r="M104" i="5" s="1"/>
  <c r="E104" i="5"/>
  <c r="P103" i="5"/>
  <c r="O103" i="5" s="1"/>
  <c r="N103" i="5"/>
  <c r="M103" i="5"/>
  <c r="E103" i="5"/>
  <c r="N102" i="5"/>
  <c r="P102" i="5" s="1"/>
  <c r="O102" i="5" s="1"/>
  <c r="E102" i="5"/>
  <c r="N101" i="5"/>
  <c r="P101" i="5" s="1"/>
  <c r="O101" i="5" s="1"/>
  <c r="E101" i="5"/>
  <c r="P100" i="5"/>
  <c r="O100" i="5" s="1"/>
  <c r="N100" i="5"/>
  <c r="M100" i="5"/>
  <c r="E100" i="5"/>
  <c r="P99" i="5"/>
  <c r="O99" i="5"/>
  <c r="N99" i="5"/>
  <c r="M99" i="5" s="1"/>
  <c r="E99" i="5"/>
  <c r="P98" i="5"/>
  <c r="O98" i="5" s="1"/>
  <c r="N98" i="5"/>
  <c r="M98" i="5" s="1"/>
  <c r="E98" i="5"/>
  <c r="P97" i="5"/>
  <c r="O97" i="5"/>
  <c r="N97" i="5"/>
  <c r="M97" i="5"/>
  <c r="E97" i="5"/>
  <c r="N96" i="5"/>
  <c r="P96" i="5" s="1"/>
  <c r="O96" i="5" s="1"/>
  <c r="E96" i="5"/>
  <c r="N95" i="5"/>
  <c r="P95" i="5" s="1"/>
  <c r="O95" i="5" s="1"/>
  <c r="M95" i="5"/>
  <c r="E95" i="5"/>
  <c r="P94" i="5"/>
  <c r="O94" i="5" s="1"/>
  <c r="N94" i="5"/>
  <c r="M94" i="5"/>
  <c r="E94" i="5"/>
  <c r="N93" i="5"/>
  <c r="P93" i="5" s="1"/>
  <c r="O93" i="5" s="1"/>
  <c r="E93" i="5"/>
  <c r="P92" i="5"/>
  <c r="O92" i="5" s="1"/>
  <c r="N92" i="5"/>
  <c r="M92" i="5" s="1"/>
  <c r="E92" i="5"/>
  <c r="P91" i="5"/>
  <c r="O91" i="5" s="1"/>
  <c r="N91" i="5"/>
  <c r="M91" i="5"/>
  <c r="E91" i="5"/>
  <c r="N90" i="5"/>
  <c r="P90" i="5" s="1"/>
  <c r="O90" i="5" s="1"/>
  <c r="E90" i="5"/>
  <c r="N89" i="5"/>
  <c r="P89" i="5" s="1"/>
  <c r="O89" i="5" s="1"/>
  <c r="E89" i="5"/>
  <c r="P88" i="5"/>
  <c r="O88" i="5" s="1"/>
  <c r="N88" i="5"/>
  <c r="M88" i="5"/>
  <c r="E88" i="5"/>
  <c r="N87" i="5"/>
  <c r="P87" i="5" s="1"/>
  <c r="O87" i="5" s="1"/>
  <c r="M87" i="5"/>
  <c r="E87" i="5"/>
  <c r="P86" i="5"/>
  <c r="O86" i="5" s="1"/>
  <c r="N86" i="5"/>
  <c r="M86" i="5" s="1"/>
  <c r="E86" i="5"/>
  <c r="P85" i="5"/>
  <c r="O85" i="5"/>
  <c r="N85" i="5"/>
  <c r="M85" i="5"/>
  <c r="E85" i="5"/>
  <c r="N84" i="5"/>
  <c r="P84" i="5" s="1"/>
  <c r="O84" i="5" s="1"/>
  <c r="E84" i="5"/>
  <c r="N83" i="5"/>
  <c r="P83" i="5" s="1"/>
  <c r="O83" i="5" s="1"/>
  <c r="M83" i="5"/>
  <c r="E83" i="5"/>
  <c r="P82" i="5"/>
  <c r="O82" i="5" s="1"/>
  <c r="N82" i="5"/>
  <c r="M82" i="5"/>
  <c r="E82" i="5"/>
  <c r="N81" i="5"/>
  <c r="P81" i="5" s="1"/>
  <c r="O81" i="5" s="1"/>
  <c r="E81" i="5"/>
  <c r="P80" i="5"/>
  <c r="O80" i="5" s="1"/>
  <c r="N80" i="5"/>
  <c r="M80" i="5" s="1"/>
  <c r="E80" i="5"/>
  <c r="P79" i="5"/>
  <c r="O79" i="5" s="1"/>
  <c r="N79" i="5"/>
  <c r="M79" i="5"/>
  <c r="E79" i="5"/>
  <c r="N78" i="5"/>
  <c r="P78" i="5" s="1"/>
  <c r="O78" i="5" s="1"/>
  <c r="E78" i="5"/>
  <c r="N77" i="5"/>
  <c r="P77" i="5" s="1"/>
  <c r="O77" i="5" s="1"/>
  <c r="E77" i="5"/>
  <c r="P76" i="5"/>
  <c r="O76" i="5" s="1"/>
  <c r="N76" i="5"/>
  <c r="M76" i="5"/>
  <c r="E76" i="5"/>
  <c r="P75" i="5"/>
  <c r="O75" i="5"/>
  <c r="N75" i="5"/>
  <c r="M75" i="5"/>
  <c r="E75" i="5"/>
  <c r="P74" i="5"/>
  <c r="O74" i="5" s="1"/>
  <c r="N74" i="5"/>
  <c r="M74" i="5" s="1"/>
  <c r="E74" i="5"/>
  <c r="P73" i="5"/>
  <c r="O73" i="5"/>
  <c r="N73" i="5"/>
  <c r="M73" i="5"/>
  <c r="E73" i="5"/>
  <c r="N72" i="5"/>
  <c r="P72" i="5" s="1"/>
  <c r="O72" i="5" s="1"/>
  <c r="E72" i="5"/>
  <c r="N71" i="5"/>
  <c r="P71" i="5" s="1"/>
  <c r="O71" i="5" s="1"/>
  <c r="M71" i="5"/>
  <c r="E71" i="5"/>
  <c r="P70" i="5"/>
  <c r="O70" i="5" s="1"/>
  <c r="N70" i="5"/>
  <c r="M70" i="5"/>
  <c r="E70" i="5"/>
  <c r="N69" i="5"/>
  <c r="P69" i="5" s="1"/>
  <c r="O69" i="5" s="1"/>
  <c r="E69" i="5"/>
  <c r="P68" i="5"/>
  <c r="O68" i="5" s="1"/>
  <c r="N68" i="5"/>
  <c r="M68" i="5" s="1"/>
  <c r="E68" i="5"/>
  <c r="P67" i="5"/>
  <c r="O67" i="5" s="1"/>
  <c r="N67" i="5"/>
  <c r="M67" i="5"/>
  <c r="E67" i="5"/>
  <c r="N66" i="5"/>
  <c r="P66" i="5" s="1"/>
  <c r="O66" i="5" s="1"/>
  <c r="E66" i="5"/>
  <c r="P65" i="5"/>
  <c r="O65" i="5" s="1"/>
  <c r="N65" i="5"/>
  <c r="M65" i="5" s="1"/>
  <c r="E65" i="5"/>
  <c r="P64" i="5"/>
  <c r="O64" i="5" s="1"/>
  <c r="N64" i="5"/>
  <c r="M64" i="5"/>
  <c r="E64" i="5"/>
  <c r="P63" i="5"/>
  <c r="O63" i="5"/>
  <c r="N63" i="5"/>
  <c r="M63" i="5" s="1"/>
  <c r="E63" i="5"/>
  <c r="P62" i="5"/>
  <c r="O62" i="5" s="1"/>
  <c r="N62" i="5"/>
  <c r="M62" i="5" s="1"/>
  <c r="E62" i="5"/>
  <c r="P61" i="5"/>
  <c r="O61" i="5"/>
  <c r="N61" i="5"/>
  <c r="M61" i="5"/>
  <c r="E61" i="5"/>
  <c r="N60" i="5"/>
  <c r="P60" i="5" s="1"/>
  <c r="O60" i="5" s="1"/>
  <c r="E60" i="5"/>
  <c r="N59" i="5"/>
  <c r="P59" i="5" s="1"/>
  <c r="O59" i="5" s="1"/>
  <c r="M59" i="5"/>
  <c r="E59" i="5"/>
  <c r="P58" i="5"/>
  <c r="O58" i="5" s="1"/>
  <c r="N58" i="5"/>
  <c r="M58" i="5"/>
  <c r="E58" i="5"/>
  <c r="N57" i="5"/>
  <c r="P57" i="5" s="1"/>
  <c r="O57" i="5" s="1"/>
  <c r="E57" i="5"/>
  <c r="P56" i="5"/>
  <c r="O56" i="5" s="1"/>
  <c r="N56" i="5"/>
  <c r="M56" i="5" s="1"/>
  <c r="E56" i="5"/>
  <c r="P55" i="5"/>
  <c r="O55" i="5" s="1"/>
  <c r="N55" i="5"/>
  <c r="M55" i="5"/>
  <c r="E55" i="5"/>
  <c r="N54" i="5"/>
  <c r="P54" i="5" s="1"/>
  <c r="O54" i="5" s="1"/>
  <c r="E54" i="5"/>
  <c r="N53" i="5"/>
  <c r="P53" i="5" s="1"/>
  <c r="O53" i="5" s="1"/>
  <c r="E53" i="5"/>
  <c r="P52" i="5"/>
  <c r="O52" i="5" s="1"/>
  <c r="N52" i="5"/>
  <c r="M52" i="5"/>
  <c r="E52" i="5"/>
  <c r="P51" i="5"/>
  <c r="O51" i="5"/>
  <c r="N51" i="5"/>
  <c r="M51" i="5" s="1"/>
  <c r="E51" i="5"/>
  <c r="P50" i="5"/>
  <c r="O50" i="5" s="1"/>
  <c r="N50" i="5"/>
  <c r="M50" i="5" s="1"/>
  <c r="E50" i="5"/>
  <c r="P49" i="5"/>
  <c r="O49" i="5"/>
  <c r="N49" i="5"/>
  <c r="M49" i="5"/>
  <c r="E49" i="5"/>
  <c r="N48" i="5"/>
  <c r="P48" i="5" s="1"/>
  <c r="O48" i="5" s="1"/>
  <c r="E48" i="5"/>
  <c r="N47" i="5"/>
  <c r="P47" i="5" s="1"/>
  <c r="O47" i="5" s="1"/>
  <c r="M47" i="5"/>
  <c r="E47" i="5"/>
  <c r="P46" i="5"/>
  <c r="O46" i="5" s="1"/>
  <c r="N46" i="5"/>
  <c r="M46" i="5"/>
  <c r="E46" i="5"/>
  <c r="N45" i="5"/>
  <c r="P45" i="5" s="1"/>
  <c r="O45" i="5" s="1"/>
  <c r="E45" i="5"/>
  <c r="P44" i="5"/>
  <c r="O44" i="5" s="1"/>
  <c r="N44" i="5"/>
  <c r="M44" i="5" s="1"/>
  <c r="E44" i="5"/>
  <c r="P43" i="5"/>
  <c r="O43" i="5" s="1"/>
  <c r="N43" i="5"/>
  <c r="M43" i="5"/>
  <c r="E43" i="5"/>
  <c r="N42" i="5"/>
  <c r="E42" i="5"/>
  <c r="N41" i="5"/>
  <c r="P41" i="5" s="1"/>
  <c r="O41" i="5" s="1"/>
  <c r="E41" i="5"/>
  <c r="P40" i="5"/>
  <c r="O40" i="5" s="1"/>
  <c r="N40" i="5"/>
  <c r="M40" i="5"/>
  <c r="E40" i="5"/>
  <c r="P39" i="5"/>
  <c r="O39" i="5"/>
  <c r="N39" i="5"/>
  <c r="M39" i="5" s="1"/>
  <c r="E39" i="5"/>
  <c r="P38" i="5"/>
  <c r="O38" i="5" s="1"/>
  <c r="N38" i="5"/>
  <c r="M38" i="5" s="1"/>
  <c r="E38" i="5"/>
  <c r="P37" i="5"/>
  <c r="O37" i="5"/>
  <c r="N37" i="5"/>
  <c r="M37" i="5"/>
  <c r="E37" i="5"/>
  <c r="N36" i="5"/>
  <c r="P36" i="5" s="1"/>
  <c r="O36" i="5" s="1"/>
  <c r="E36" i="5"/>
  <c r="N35" i="5"/>
  <c r="P35" i="5" s="1"/>
  <c r="O35" i="5" s="1"/>
  <c r="M35" i="5"/>
  <c r="E35" i="5"/>
  <c r="P34" i="5"/>
  <c r="O34" i="5" s="1"/>
  <c r="N34" i="5"/>
  <c r="M34" i="5"/>
  <c r="E34" i="5"/>
  <c r="N33" i="5"/>
  <c r="P33" i="5" s="1"/>
  <c r="O33" i="5" s="1"/>
  <c r="E33" i="5"/>
  <c r="P32" i="5"/>
  <c r="O32" i="5" s="1"/>
  <c r="N32" i="5"/>
  <c r="M32" i="5" s="1"/>
  <c r="E32" i="5"/>
  <c r="P31" i="5"/>
  <c r="O31" i="5" s="1"/>
  <c r="N31" i="5"/>
  <c r="M31" i="5"/>
  <c r="E31" i="5"/>
  <c r="N30" i="5"/>
  <c r="E30" i="5"/>
  <c r="N29" i="5"/>
  <c r="P29" i="5" s="1"/>
  <c r="O29" i="5" s="1"/>
  <c r="E29" i="5"/>
  <c r="P28" i="5"/>
  <c r="O28" i="5" s="1"/>
  <c r="N28" i="5"/>
  <c r="M28" i="5"/>
  <c r="E28" i="5"/>
  <c r="P27" i="5"/>
  <c r="O27" i="5"/>
  <c r="N27" i="5"/>
  <c r="M27" i="5" s="1"/>
  <c r="E27" i="5"/>
  <c r="P26" i="5"/>
  <c r="O26" i="5" s="1"/>
  <c r="N26" i="5"/>
  <c r="M26" i="5" s="1"/>
  <c r="E26" i="5"/>
  <c r="P25" i="5"/>
  <c r="O25" i="5"/>
  <c r="N25" i="5"/>
  <c r="M25" i="5"/>
  <c r="E25" i="5"/>
  <c r="N24" i="5"/>
  <c r="P24" i="5" s="1"/>
  <c r="O24" i="5" s="1"/>
  <c r="E24" i="5"/>
  <c r="N23" i="5"/>
  <c r="P23" i="5" s="1"/>
  <c r="O23" i="5" s="1"/>
  <c r="M23" i="5"/>
  <c r="E23" i="5"/>
  <c r="P22" i="5"/>
  <c r="O22" i="5" s="1"/>
  <c r="N22" i="5"/>
  <c r="M22" i="5"/>
  <c r="E22" i="5"/>
  <c r="N21" i="5"/>
  <c r="P21" i="5" s="1"/>
  <c r="O21" i="5" s="1"/>
  <c r="E21" i="5"/>
  <c r="P20" i="5"/>
  <c r="O20" i="5" s="1"/>
  <c r="N20" i="5"/>
  <c r="M20" i="5" s="1"/>
  <c r="E20" i="5"/>
  <c r="P19" i="5"/>
  <c r="O19" i="5" s="1"/>
  <c r="N19" i="5"/>
  <c r="M19" i="5"/>
  <c r="E19" i="5"/>
  <c r="N18" i="5"/>
  <c r="E18" i="5"/>
  <c r="N17" i="5"/>
  <c r="P17" i="5" s="1"/>
  <c r="O17" i="5" s="1"/>
  <c r="E17" i="5"/>
  <c r="P16" i="5"/>
  <c r="O16" i="5" s="1"/>
  <c r="N16" i="5"/>
  <c r="M16" i="5"/>
  <c r="E16" i="5"/>
  <c r="P15" i="5"/>
  <c r="O15" i="5"/>
  <c r="N15" i="5"/>
  <c r="M15" i="5" s="1"/>
  <c r="E15" i="5"/>
  <c r="P14" i="5"/>
  <c r="O14" i="5" s="1"/>
  <c r="N14" i="5"/>
  <c r="M14" i="5" s="1"/>
  <c r="E14" i="5"/>
  <c r="P13" i="5"/>
  <c r="O13" i="5"/>
  <c r="N13" i="5"/>
  <c r="M13" i="5"/>
  <c r="E13" i="5"/>
  <c r="N12" i="5"/>
  <c r="P12" i="5" s="1"/>
  <c r="O12" i="5" s="1"/>
  <c r="E12" i="5"/>
  <c r="N11" i="5"/>
  <c r="P11" i="5" s="1"/>
  <c r="O11" i="5" s="1"/>
  <c r="M11" i="5"/>
  <c r="E11" i="5"/>
  <c r="P10" i="5"/>
  <c r="O10" i="5" s="1"/>
  <c r="N10" i="5"/>
  <c r="M10" i="5"/>
  <c r="E10" i="5"/>
  <c r="N9" i="5"/>
  <c r="P9" i="5" s="1"/>
  <c r="O9" i="5" s="1"/>
  <c r="E9" i="5"/>
  <c r="P8" i="5"/>
  <c r="O8" i="5" s="1"/>
  <c r="N8" i="5"/>
  <c r="M8" i="5" s="1"/>
  <c r="E8" i="5"/>
  <c r="P7" i="5"/>
  <c r="O7" i="5" s="1"/>
  <c r="N7" i="5"/>
  <c r="M7" i="5"/>
  <c r="E7" i="5"/>
  <c r="N6" i="5"/>
  <c r="E6" i="5"/>
  <c r="N5" i="5"/>
  <c r="P5" i="5" s="1"/>
  <c r="O5" i="5" s="1"/>
  <c r="E5" i="5"/>
  <c r="P4" i="5"/>
  <c r="O4" i="5" s="1"/>
  <c r="N4" i="5"/>
  <c r="M4" i="5"/>
  <c r="E4" i="5"/>
  <c r="P3" i="5"/>
  <c r="O3" i="5"/>
  <c r="N3" i="5"/>
  <c r="M3" i="5" s="1"/>
  <c r="E3" i="5"/>
  <c r="P2" i="5"/>
  <c r="O2" i="5" s="1"/>
  <c r="N2" i="5"/>
  <c r="M2" i="5" s="1"/>
  <c r="E2" i="5"/>
  <c r="Q201" i="4"/>
  <c r="P201" i="4"/>
  <c r="N201" i="4"/>
  <c r="J201" i="4"/>
  <c r="B201" i="4" s="1"/>
  <c r="A201" i="4" s="1"/>
  <c r="F201" i="4"/>
  <c r="Q200" i="4"/>
  <c r="P200" i="4" s="1"/>
  <c r="N200" i="4"/>
  <c r="J200" i="4"/>
  <c r="B200" i="4" s="1"/>
  <c r="A200" i="4" s="1"/>
  <c r="F200" i="4"/>
  <c r="Q199" i="4"/>
  <c r="P199" i="4"/>
  <c r="N199" i="4"/>
  <c r="J199" i="4"/>
  <c r="B199" i="4" s="1"/>
  <c r="A199" i="4" s="1"/>
  <c r="F199" i="4"/>
  <c r="Q198" i="4"/>
  <c r="P198" i="4"/>
  <c r="N198" i="4"/>
  <c r="J198" i="4"/>
  <c r="B198" i="4" s="1"/>
  <c r="A198" i="4" s="1"/>
  <c r="F198" i="4"/>
  <c r="Q197" i="4"/>
  <c r="P197" i="4" s="1"/>
  <c r="N197" i="4"/>
  <c r="J197" i="4"/>
  <c r="B197" i="4" s="1"/>
  <c r="A197" i="4" s="1"/>
  <c r="F197" i="4"/>
  <c r="Q196" i="4"/>
  <c r="P196" i="4"/>
  <c r="N196" i="4"/>
  <c r="J196" i="4"/>
  <c r="F196" i="4"/>
  <c r="B196" i="4"/>
  <c r="A196" i="4" s="1"/>
  <c r="Q195" i="4"/>
  <c r="P195" i="4" s="1"/>
  <c r="N195" i="4"/>
  <c r="J195" i="4"/>
  <c r="F195" i="4"/>
  <c r="B195" i="4"/>
  <c r="A195" i="4"/>
  <c r="Q194" i="4"/>
  <c r="P194" i="4" s="1"/>
  <c r="N194" i="4"/>
  <c r="J194" i="4"/>
  <c r="F194" i="4"/>
  <c r="B194" i="4"/>
  <c r="A194" i="4" s="1"/>
  <c r="Q193" i="4"/>
  <c r="P193" i="4" s="1"/>
  <c r="N193" i="4"/>
  <c r="J193" i="4"/>
  <c r="F193" i="4"/>
  <c r="B193" i="4"/>
  <c r="A193" i="4" s="1"/>
  <c r="Q192" i="4"/>
  <c r="P192" i="4"/>
  <c r="N192" i="4"/>
  <c r="J192" i="4"/>
  <c r="B192" i="4" s="1"/>
  <c r="A192" i="4" s="1"/>
  <c r="F192" i="4"/>
  <c r="Q191" i="4"/>
  <c r="P191" i="4"/>
  <c r="N191" i="4"/>
  <c r="J191" i="4"/>
  <c r="B191" i="4" s="1"/>
  <c r="A191" i="4" s="1"/>
  <c r="F191" i="4"/>
  <c r="Q190" i="4"/>
  <c r="P190" i="4"/>
  <c r="N190" i="4"/>
  <c r="J190" i="4"/>
  <c r="F190" i="4"/>
  <c r="B190" i="4"/>
  <c r="A190" i="4"/>
  <c r="Q189" i="4"/>
  <c r="P189" i="4" s="1"/>
  <c r="N189" i="4"/>
  <c r="J189" i="4"/>
  <c r="B189" i="4" s="1"/>
  <c r="A189" i="4" s="1"/>
  <c r="F189" i="4"/>
  <c r="Q188" i="4"/>
  <c r="P188" i="4" s="1"/>
  <c r="N188" i="4"/>
  <c r="J188" i="4"/>
  <c r="F188" i="4"/>
  <c r="B188" i="4"/>
  <c r="A188" i="4"/>
  <c r="Q187" i="4"/>
  <c r="P187" i="4"/>
  <c r="N187" i="4"/>
  <c r="J187" i="4"/>
  <c r="F187" i="4"/>
  <c r="B187" i="4"/>
  <c r="A187" i="4" s="1"/>
  <c r="Q186" i="4"/>
  <c r="P186" i="4"/>
  <c r="N186" i="4"/>
  <c r="J186" i="4"/>
  <c r="B186" i="4" s="1"/>
  <c r="A186" i="4" s="1"/>
  <c r="F186" i="4"/>
  <c r="Q185" i="4"/>
  <c r="P185" i="4" s="1"/>
  <c r="N185" i="4"/>
  <c r="J185" i="4"/>
  <c r="B185" i="4" s="1"/>
  <c r="A185" i="4" s="1"/>
  <c r="F185" i="4"/>
  <c r="Q184" i="4"/>
  <c r="P184" i="4"/>
  <c r="N184" i="4"/>
  <c r="J184" i="4"/>
  <c r="F184" i="4"/>
  <c r="B184" i="4"/>
  <c r="A184" i="4" s="1"/>
  <c r="Q183" i="4"/>
  <c r="P183" i="4" s="1"/>
  <c r="N183" i="4"/>
  <c r="J183" i="4"/>
  <c r="F183" i="4"/>
  <c r="B183" i="4"/>
  <c r="A183" i="4"/>
  <c r="Q182" i="4"/>
  <c r="P182" i="4" s="1"/>
  <c r="N182" i="4"/>
  <c r="J182" i="4"/>
  <c r="F182" i="4"/>
  <c r="B182" i="4"/>
  <c r="A182" i="4" s="1"/>
  <c r="Q181" i="4"/>
  <c r="P181" i="4"/>
  <c r="N181" i="4"/>
  <c r="J181" i="4"/>
  <c r="F181" i="4"/>
  <c r="B181" i="4"/>
  <c r="A181" i="4" s="1"/>
  <c r="Q180" i="4"/>
  <c r="P180" i="4"/>
  <c r="N180" i="4"/>
  <c r="J180" i="4"/>
  <c r="B180" i="4" s="1"/>
  <c r="A180" i="4" s="1"/>
  <c r="F180" i="4"/>
  <c r="Q179" i="4"/>
  <c r="P179" i="4"/>
  <c r="N179" i="4"/>
  <c r="J179" i="4"/>
  <c r="B179" i="4" s="1"/>
  <c r="A179" i="4" s="1"/>
  <c r="F179" i="4"/>
  <c r="Q178" i="4"/>
  <c r="P178" i="4" s="1"/>
  <c r="N178" i="4"/>
  <c r="J178" i="4"/>
  <c r="F178" i="4"/>
  <c r="B178" i="4"/>
  <c r="A178" i="4"/>
  <c r="Q177" i="4"/>
  <c r="P177" i="4" s="1"/>
  <c r="N177" i="4"/>
  <c r="J177" i="4"/>
  <c r="F177" i="4"/>
  <c r="B177" i="4"/>
  <c r="A177" i="4" s="1"/>
  <c r="Q176" i="4"/>
  <c r="P176" i="4" s="1"/>
  <c r="N176" i="4"/>
  <c r="J176" i="4"/>
  <c r="F176" i="4"/>
  <c r="B176" i="4"/>
  <c r="A176" i="4"/>
  <c r="Q175" i="4"/>
  <c r="P175" i="4"/>
  <c r="N175" i="4"/>
  <c r="J175" i="4"/>
  <c r="B175" i="4" s="1"/>
  <c r="A175" i="4" s="1"/>
  <c r="F175" i="4"/>
  <c r="Q174" i="4"/>
  <c r="P174" i="4" s="1"/>
  <c r="N174" i="4"/>
  <c r="J174" i="4"/>
  <c r="B174" i="4" s="1"/>
  <c r="A174" i="4" s="1"/>
  <c r="F174" i="4"/>
  <c r="Q173" i="4"/>
  <c r="P173" i="4"/>
  <c r="N173" i="4"/>
  <c r="J173" i="4"/>
  <c r="F173" i="4"/>
  <c r="B173" i="4"/>
  <c r="A173" i="4" s="1"/>
  <c r="Q172" i="4"/>
  <c r="P172" i="4"/>
  <c r="N172" i="4"/>
  <c r="J172" i="4"/>
  <c r="F172" i="4"/>
  <c r="B172" i="4"/>
  <c r="A172" i="4"/>
  <c r="Q171" i="4"/>
  <c r="P171" i="4" s="1"/>
  <c r="N171" i="4"/>
  <c r="J171" i="4"/>
  <c r="F171" i="4"/>
  <c r="B171" i="4"/>
  <c r="A171" i="4"/>
  <c r="Q170" i="4"/>
  <c r="P170" i="4" s="1"/>
  <c r="N170" i="4"/>
  <c r="J170" i="4"/>
  <c r="F170" i="4"/>
  <c r="B170" i="4"/>
  <c r="A170" i="4" s="1"/>
  <c r="Q169" i="4"/>
  <c r="P169" i="4"/>
  <c r="N169" i="4"/>
  <c r="J169" i="4"/>
  <c r="F169" i="4"/>
  <c r="B169" i="4"/>
  <c r="A169" i="4" s="1"/>
  <c r="Q168" i="4"/>
  <c r="P168" i="4"/>
  <c r="N168" i="4"/>
  <c r="J168" i="4"/>
  <c r="B168" i="4" s="1"/>
  <c r="A168" i="4" s="1"/>
  <c r="F168" i="4"/>
  <c r="Q167" i="4"/>
  <c r="P167" i="4"/>
  <c r="N167" i="4"/>
  <c r="J167" i="4"/>
  <c r="B167" i="4" s="1"/>
  <c r="A167" i="4" s="1"/>
  <c r="F167" i="4"/>
  <c r="Q166" i="4"/>
  <c r="P166" i="4" s="1"/>
  <c r="N166" i="4"/>
  <c r="J166" i="4"/>
  <c r="F166" i="4"/>
  <c r="B166" i="4"/>
  <c r="A166" i="4"/>
  <c r="Q165" i="4"/>
  <c r="P165" i="4" s="1"/>
  <c r="N165" i="4"/>
  <c r="J165" i="4"/>
  <c r="F165" i="4"/>
  <c r="B165" i="4"/>
  <c r="A165" i="4" s="1"/>
  <c r="Q164" i="4"/>
  <c r="P164" i="4" s="1"/>
  <c r="N164" i="4"/>
  <c r="J164" i="4"/>
  <c r="F164" i="4"/>
  <c r="B164" i="4"/>
  <c r="A164" i="4" s="1"/>
  <c r="Q163" i="4"/>
  <c r="P163" i="4"/>
  <c r="N163" i="4"/>
  <c r="J163" i="4"/>
  <c r="B163" i="4" s="1"/>
  <c r="A163" i="4" s="1"/>
  <c r="F163" i="4"/>
  <c r="Q162" i="4"/>
  <c r="P162" i="4" s="1"/>
  <c r="N162" i="4"/>
  <c r="J162" i="4"/>
  <c r="B162" i="4" s="1"/>
  <c r="A162" i="4" s="1"/>
  <c r="F162" i="4"/>
  <c r="N161" i="4"/>
  <c r="Q161" i="4" s="1"/>
  <c r="P161" i="4" s="1"/>
  <c r="J161" i="4"/>
  <c r="B161" i="4" s="1"/>
  <c r="A161" i="4" s="1"/>
  <c r="F161" i="4"/>
  <c r="N160" i="4"/>
  <c r="Q160" i="4" s="1"/>
  <c r="P160" i="4" s="1"/>
  <c r="J160" i="4"/>
  <c r="F160" i="4"/>
  <c r="B160" i="4"/>
  <c r="A160" i="4"/>
  <c r="Q159" i="4"/>
  <c r="P159" i="4" s="1"/>
  <c r="N159" i="4"/>
  <c r="J159" i="4"/>
  <c r="F159" i="4"/>
  <c r="B159" i="4"/>
  <c r="A159" i="4"/>
  <c r="Q158" i="4"/>
  <c r="P158" i="4" s="1"/>
  <c r="N158" i="4"/>
  <c r="J158" i="4"/>
  <c r="F158" i="4"/>
  <c r="B158" i="4"/>
  <c r="A158" i="4" s="1"/>
  <c r="N157" i="4"/>
  <c r="Q157" i="4" s="1"/>
  <c r="P157" i="4" s="1"/>
  <c r="J157" i="4"/>
  <c r="F157" i="4"/>
  <c r="B157" i="4"/>
  <c r="A157" i="4" s="1"/>
  <c r="N156" i="4"/>
  <c r="Q156" i="4" s="1"/>
  <c r="P156" i="4" s="1"/>
  <c r="J156" i="4"/>
  <c r="B156" i="4" s="1"/>
  <c r="A156" i="4" s="1"/>
  <c r="F156" i="4"/>
  <c r="N155" i="4"/>
  <c r="Q155" i="4" s="1"/>
  <c r="P155" i="4" s="1"/>
  <c r="J155" i="4"/>
  <c r="B155" i="4" s="1"/>
  <c r="A155" i="4" s="1"/>
  <c r="F155" i="4"/>
  <c r="Q154" i="4"/>
  <c r="P154" i="4" s="1"/>
  <c r="N154" i="4"/>
  <c r="J154" i="4"/>
  <c r="F154" i="4"/>
  <c r="B154" i="4"/>
  <c r="A154" i="4"/>
  <c r="Q153" i="4"/>
  <c r="P153" i="4" s="1"/>
  <c r="N153" i="4"/>
  <c r="J153" i="4"/>
  <c r="F153" i="4"/>
  <c r="B153" i="4"/>
  <c r="A153" i="4" s="1"/>
  <c r="Q152" i="4"/>
  <c r="P152" i="4" s="1"/>
  <c r="N152" i="4"/>
  <c r="J152" i="4"/>
  <c r="F152" i="4"/>
  <c r="B152" i="4"/>
  <c r="A152" i="4" s="1"/>
  <c r="N151" i="4"/>
  <c r="Q151" i="4" s="1"/>
  <c r="P151" i="4" s="1"/>
  <c r="J151" i="4"/>
  <c r="B151" i="4" s="1"/>
  <c r="A151" i="4" s="1"/>
  <c r="F151" i="4"/>
  <c r="N150" i="4"/>
  <c r="Q150" i="4" s="1"/>
  <c r="P150" i="4" s="1"/>
  <c r="J150" i="4"/>
  <c r="B150" i="4" s="1"/>
  <c r="A150" i="4" s="1"/>
  <c r="F150" i="4"/>
  <c r="N149" i="4"/>
  <c r="Q149" i="4" s="1"/>
  <c r="P149" i="4" s="1"/>
  <c r="J149" i="4"/>
  <c r="B149" i="4" s="1"/>
  <c r="A149" i="4" s="1"/>
  <c r="F149" i="4"/>
  <c r="P148" i="4"/>
  <c r="N148" i="4"/>
  <c r="Q148" i="4" s="1"/>
  <c r="J148" i="4"/>
  <c r="F148" i="4"/>
  <c r="B148" i="4"/>
  <c r="A148" i="4"/>
  <c r="Q147" i="4"/>
  <c r="P147" i="4" s="1"/>
  <c r="N147" i="4"/>
  <c r="J147" i="4"/>
  <c r="F147" i="4"/>
  <c r="B147" i="4"/>
  <c r="A147" i="4"/>
  <c r="Q146" i="4"/>
  <c r="P146" i="4" s="1"/>
  <c r="N146" i="4"/>
  <c r="J146" i="4"/>
  <c r="F146" i="4"/>
  <c r="B146" i="4"/>
  <c r="A146" i="4" s="1"/>
  <c r="N145" i="4"/>
  <c r="Q145" i="4" s="1"/>
  <c r="P145" i="4" s="1"/>
  <c r="J145" i="4"/>
  <c r="F145" i="4"/>
  <c r="B145" i="4"/>
  <c r="A145" i="4" s="1"/>
  <c r="N144" i="4"/>
  <c r="Q144" i="4" s="1"/>
  <c r="P144" i="4" s="1"/>
  <c r="J144" i="4"/>
  <c r="B144" i="4" s="1"/>
  <c r="A144" i="4" s="1"/>
  <c r="F144" i="4"/>
  <c r="N143" i="4"/>
  <c r="Q143" i="4" s="1"/>
  <c r="P143" i="4" s="1"/>
  <c r="J143" i="4"/>
  <c r="B143" i="4" s="1"/>
  <c r="A143" i="4" s="1"/>
  <c r="F143" i="4"/>
  <c r="Q142" i="4"/>
  <c r="P142" i="4"/>
  <c r="N142" i="4"/>
  <c r="J142" i="4"/>
  <c r="F142" i="4"/>
  <c r="B142" i="4"/>
  <c r="A142" i="4"/>
  <c r="Q141" i="4"/>
  <c r="P141" i="4" s="1"/>
  <c r="N141" i="4"/>
  <c r="J141" i="4"/>
  <c r="F141" i="4"/>
  <c r="B141" i="4"/>
  <c r="A141" i="4"/>
  <c r="Q140" i="4"/>
  <c r="P140" i="4" s="1"/>
  <c r="N140" i="4"/>
  <c r="J140" i="4"/>
  <c r="F140" i="4"/>
  <c r="B140" i="4"/>
  <c r="A140" i="4"/>
  <c r="N139" i="4"/>
  <c r="Q139" i="4" s="1"/>
  <c r="P139" i="4" s="1"/>
  <c r="J139" i="4"/>
  <c r="B139" i="4" s="1"/>
  <c r="A139" i="4" s="1"/>
  <c r="F139" i="4"/>
  <c r="N138" i="4"/>
  <c r="Q138" i="4" s="1"/>
  <c r="P138" i="4" s="1"/>
  <c r="J138" i="4"/>
  <c r="B138" i="4" s="1"/>
  <c r="A138" i="4" s="1"/>
  <c r="F138" i="4"/>
  <c r="N137" i="4"/>
  <c r="Q137" i="4" s="1"/>
  <c r="P137" i="4" s="1"/>
  <c r="J137" i="4"/>
  <c r="B137" i="4" s="1"/>
  <c r="A137" i="4" s="1"/>
  <c r="F137" i="4"/>
  <c r="Q136" i="4"/>
  <c r="P136" i="4"/>
  <c r="J136" i="4"/>
  <c r="B136" i="4" s="1"/>
  <c r="A136" i="4" s="1"/>
  <c r="F136" i="4"/>
  <c r="Q135" i="4"/>
  <c r="N135" i="4"/>
  <c r="J135" i="4"/>
  <c r="B135" i="4" s="1"/>
  <c r="A135" i="4" s="1"/>
  <c r="F135" i="4"/>
  <c r="N134" i="4"/>
  <c r="Q134" i="4" s="1"/>
  <c r="P134" i="4" s="1"/>
  <c r="J134" i="4"/>
  <c r="F134" i="4"/>
  <c r="B134" i="4"/>
  <c r="A134" i="4"/>
  <c r="Q133" i="4"/>
  <c r="P133" i="4" s="1"/>
  <c r="N133" i="4"/>
  <c r="J133" i="4"/>
  <c r="F133" i="4"/>
  <c r="B133" i="4"/>
  <c r="A133" i="4"/>
  <c r="Q132" i="4"/>
  <c r="P132" i="4" s="1"/>
  <c r="N132" i="4"/>
  <c r="J132" i="4"/>
  <c r="F132" i="4"/>
  <c r="B132" i="4"/>
  <c r="A132" i="4" s="1"/>
  <c r="N131" i="4"/>
  <c r="Q131" i="4" s="1"/>
  <c r="P131" i="4" s="1"/>
  <c r="J131" i="4"/>
  <c r="F131" i="4"/>
  <c r="B131" i="4"/>
  <c r="A131" i="4" s="1"/>
  <c r="N130" i="4"/>
  <c r="Q130" i="4" s="1"/>
  <c r="P130" i="4" s="1"/>
  <c r="J130" i="4"/>
  <c r="B130" i="4" s="1"/>
  <c r="A130" i="4" s="1"/>
  <c r="F130" i="4"/>
  <c r="N129" i="4"/>
  <c r="Q129" i="4" s="1"/>
  <c r="P129" i="4" s="1"/>
  <c r="J129" i="4"/>
  <c r="B129" i="4" s="1"/>
  <c r="A129" i="4" s="1"/>
  <c r="F129" i="4"/>
  <c r="Q128" i="4"/>
  <c r="P128" i="4"/>
  <c r="N128" i="4"/>
  <c r="J128" i="4"/>
  <c r="F128" i="4"/>
  <c r="B128" i="4"/>
  <c r="A128" i="4"/>
  <c r="Q127" i="4"/>
  <c r="P127" i="4"/>
  <c r="N127" i="4"/>
  <c r="J127" i="4"/>
  <c r="F127" i="4"/>
  <c r="B127" i="4"/>
  <c r="A127" i="4"/>
  <c r="Q126" i="4"/>
  <c r="P126" i="4" s="1"/>
  <c r="N126" i="4"/>
  <c r="J126" i="4"/>
  <c r="F126" i="4"/>
  <c r="B126" i="4"/>
  <c r="A126" i="4"/>
  <c r="N125" i="4"/>
  <c r="Q125" i="4" s="1"/>
  <c r="P125" i="4" s="1"/>
  <c r="J125" i="4"/>
  <c r="B125" i="4" s="1"/>
  <c r="A125" i="4" s="1"/>
  <c r="F125" i="4"/>
  <c r="N124" i="4"/>
  <c r="Q124" i="4" s="1"/>
  <c r="P124" i="4" s="1"/>
  <c r="J124" i="4"/>
  <c r="B124" i="4" s="1"/>
  <c r="A124" i="4" s="1"/>
  <c r="F124" i="4"/>
  <c r="Q123" i="4"/>
  <c r="P123" i="4" s="1"/>
  <c r="N123" i="4"/>
  <c r="J123" i="4"/>
  <c r="B123" i="4" s="1"/>
  <c r="A123" i="4" s="1"/>
  <c r="F123" i="4"/>
  <c r="N122" i="4"/>
  <c r="Q122" i="4" s="1"/>
  <c r="P122" i="4" s="1"/>
  <c r="J122" i="4"/>
  <c r="F122" i="4"/>
  <c r="B122" i="4"/>
  <c r="A122" i="4" s="1"/>
  <c r="Q121" i="4"/>
  <c r="P121" i="4" s="1"/>
  <c r="N121" i="4"/>
  <c r="J121" i="4"/>
  <c r="F121" i="4"/>
  <c r="B121" i="4"/>
  <c r="A121" i="4"/>
  <c r="Q120" i="4"/>
  <c r="P120" i="4" s="1"/>
  <c r="N120" i="4"/>
  <c r="J120" i="4"/>
  <c r="B120" i="4" s="1"/>
  <c r="A120" i="4" s="1"/>
  <c r="F120" i="4"/>
  <c r="N119" i="4"/>
  <c r="Q119" i="4" s="1"/>
  <c r="P119" i="4" s="1"/>
  <c r="J119" i="4"/>
  <c r="F119" i="4"/>
  <c r="B119" i="4"/>
  <c r="A119" i="4" s="1"/>
  <c r="N118" i="4"/>
  <c r="Q118" i="4" s="1"/>
  <c r="P118" i="4" s="1"/>
  <c r="J118" i="4"/>
  <c r="B118" i="4" s="1"/>
  <c r="A118" i="4" s="1"/>
  <c r="F118" i="4"/>
  <c r="N117" i="4"/>
  <c r="Q117" i="4" s="1"/>
  <c r="P117" i="4" s="1"/>
  <c r="J117" i="4"/>
  <c r="B117" i="4" s="1"/>
  <c r="A117" i="4" s="1"/>
  <c r="F117" i="4"/>
  <c r="Q116" i="4"/>
  <c r="P116" i="4"/>
  <c r="N116" i="4"/>
  <c r="J116" i="4"/>
  <c r="F116" i="4"/>
  <c r="B116" i="4"/>
  <c r="A116" i="4"/>
  <c r="Q115" i="4"/>
  <c r="P115" i="4"/>
  <c r="N115" i="4"/>
  <c r="J115" i="4"/>
  <c r="F115" i="4"/>
  <c r="B115" i="4"/>
  <c r="A115" i="4"/>
  <c r="Q114" i="4"/>
  <c r="P114" i="4" s="1"/>
  <c r="N114" i="4"/>
  <c r="J114" i="4"/>
  <c r="F114" i="4"/>
  <c r="B114" i="4"/>
  <c r="A114" i="4"/>
  <c r="N113" i="4"/>
  <c r="Q113" i="4" s="1"/>
  <c r="P113" i="4" s="1"/>
  <c r="J113" i="4"/>
  <c r="B113" i="4" s="1"/>
  <c r="A113" i="4" s="1"/>
  <c r="F113" i="4"/>
  <c r="N112" i="4"/>
  <c r="Q112" i="4" s="1"/>
  <c r="P112" i="4" s="1"/>
  <c r="J112" i="4"/>
  <c r="B112" i="4" s="1"/>
  <c r="A112" i="4" s="1"/>
  <c r="F112" i="4"/>
  <c r="N111" i="4"/>
  <c r="Q111" i="4" s="1"/>
  <c r="P111" i="4" s="1"/>
  <c r="J111" i="4"/>
  <c r="B111" i="4" s="1"/>
  <c r="A111" i="4" s="1"/>
  <c r="F111" i="4"/>
  <c r="Q110" i="4"/>
  <c r="P110" i="4" s="1"/>
  <c r="N110" i="4"/>
  <c r="J110" i="4"/>
  <c r="F110" i="4"/>
  <c r="B110" i="4"/>
  <c r="A110" i="4"/>
  <c r="Q109" i="4"/>
  <c r="P109" i="4"/>
  <c r="N109" i="4"/>
  <c r="J109" i="4"/>
  <c r="F109" i="4"/>
  <c r="B109" i="4"/>
  <c r="A109" i="4" s="1"/>
  <c r="Q108" i="4"/>
  <c r="P108" i="4" s="1"/>
  <c r="N108" i="4"/>
  <c r="J108" i="4"/>
  <c r="F108" i="4"/>
  <c r="B108" i="4"/>
  <c r="A108" i="4" s="1"/>
  <c r="N107" i="4"/>
  <c r="Q107" i="4" s="1"/>
  <c r="P107" i="4" s="1"/>
  <c r="J107" i="4"/>
  <c r="F107" i="4"/>
  <c r="B107" i="4"/>
  <c r="A107" i="4" s="1"/>
  <c r="P106" i="4"/>
  <c r="N106" i="4"/>
  <c r="Q106" i="4" s="1"/>
  <c r="J106" i="4"/>
  <c r="B106" i="4" s="1"/>
  <c r="A106" i="4" s="1"/>
  <c r="F106" i="4"/>
  <c r="N105" i="4"/>
  <c r="Q105" i="4" s="1"/>
  <c r="P105" i="4" s="1"/>
  <c r="J105" i="4"/>
  <c r="B105" i="4" s="1"/>
  <c r="A105" i="4" s="1"/>
  <c r="F105" i="4"/>
  <c r="N104" i="4"/>
  <c r="Q104" i="4" s="1"/>
  <c r="P104" i="4" s="1"/>
  <c r="J104" i="4"/>
  <c r="F104" i="4"/>
  <c r="B104" i="4"/>
  <c r="A104" i="4"/>
  <c r="Q103" i="4"/>
  <c r="P103" i="4"/>
  <c r="N103" i="4"/>
  <c r="J103" i="4"/>
  <c r="F103" i="4"/>
  <c r="B103" i="4"/>
  <c r="A103" i="4" s="1"/>
  <c r="Q102" i="4"/>
  <c r="P102" i="4" s="1"/>
  <c r="N102" i="4"/>
  <c r="J102" i="4"/>
  <c r="F102" i="4"/>
  <c r="B102" i="4"/>
  <c r="A102" i="4" s="1"/>
  <c r="N101" i="4"/>
  <c r="Q101" i="4" s="1"/>
  <c r="P101" i="4" s="1"/>
  <c r="J101" i="4"/>
  <c r="B101" i="4" s="1"/>
  <c r="A101" i="4" s="1"/>
  <c r="F101" i="4"/>
  <c r="N100" i="4"/>
  <c r="Q100" i="4" s="1"/>
  <c r="P100" i="4" s="1"/>
  <c r="J100" i="4"/>
  <c r="B100" i="4" s="1"/>
  <c r="A100" i="4" s="1"/>
  <c r="F100" i="4"/>
  <c r="Q99" i="4"/>
  <c r="P99" i="4" s="1"/>
  <c r="N99" i="4"/>
  <c r="J99" i="4"/>
  <c r="B99" i="4" s="1"/>
  <c r="A99" i="4" s="1"/>
  <c r="F99" i="4"/>
  <c r="Q98" i="4"/>
  <c r="P98" i="4"/>
  <c r="N98" i="4"/>
  <c r="J98" i="4"/>
  <c r="F98" i="4"/>
  <c r="B98" i="4"/>
  <c r="A98" i="4"/>
  <c r="Q97" i="4"/>
  <c r="P97" i="4" s="1"/>
  <c r="N97" i="4"/>
  <c r="J97" i="4"/>
  <c r="B97" i="4"/>
  <c r="A97" i="4"/>
  <c r="Q96" i="4"/>
  <c r="P96" i="4" s="1"/>
  <c r="N96" i="4"/>
  <c r="J96" i="4"/>
  <c r="B96" i="4"/>
  <c r="A96" i="4"/>
  <c r="Q95" i="4"/>
  <c r="P95" i="4" s="1"/>
  <c r="N95" i="4"/>
  <c r="J95" i="4"/>
  <c r="B95" i="4" s="1"/>
  <c r="A95" i="4" s="1"/>
  <c r="Q94" i="4"/>
  <c r="P94" i="4" s="1"/>
  <c r="N94" i="4"/>
  <c r="J94" i="4"/>
  <c r="B94" i="4"/>
  <c r="A94" i="4"/>
  <c r="J93" i="4"/>
  <c r="B93" i="4" s="1"/>
  <c r="A93" i="4" s="1"/>
  <c r="N92" i="4"/>
  <c r="Q92" i="4" s="1"/>
  <c r="P92" i="4" s="1"/>
  <c r="J92" i="4"/>
  <c r="B92" i="4" s="1"/>
  <c r="A92" i="4" s="1"/>
  <c r="N91" i="4"/>
  <c r="Q91" i="4" s="1"/>
  <c r="P91" i="4" s="1"/>
  <c r="J91" i="4"/>
  <c r="B91" i="4"/>
  <c r="A91" i="4"/>
  <c r="Q90" i="4"/>
  <c r="P90" i="4"/>
  <c r="N90" i="4"/>
  <c r="J90" i="4"/>
  <c r="B90" i="4"/>
  <c r="A90" i="4"/>
  <c r="N89" i="4"/>
  <c r="Q89" i="4" s="1"/>
  <c r="P89" i="4" s="1"/>
  <c r="J89" i="4"/>
  <c r="F89" i="4"/>
  <c r="B89" i="4"/>
  <c r="A89" i="4"/>
  <c r="Q88" i="4"/>
  <c r="P88" i="4"/>
  <c r="J88" i="4"/>
  <c r="F88" i="4"/>
  <c r="B88" i="4"/>
  <c r="A88" i="4" s="1"/>
  <c r="Q87" i="4"/>
  <c r="P87" i="4" s="1"/>
  <c r="N87" i="4"/>
  <c r="J87" i="4"/>
  <c r="F87" i="4"/>
  <c r="B87" i="4"/>
  <c r="A87" i="4"/>
  <c r="Q86" i="4"/>
  <c r="P86" i="4"/>
  <c r="N86" i="4"/>
  <c r="J86" i="4"/>
  <c r="F86" i="4"/>
  <c r="B86" i="4"/>
  <c r="A86" i="4" s="1"/>
  <c r="Q85" i="4"/>
  <c r="P85" i="4" s="1"/>
  <c r="N85" i="4"/>
  <c r="J85" i="4"/>
  <c r="B85" i="4" s="1"/>
  <c r="A85" i="4" s="1"/>
  <c r="F85" i="4"/>
  <c r="N84" i="4"/>
  <c r="Q84" i="4" s="1"/>
  <c r="P84" i="4" s="1"/>
  <c r="J84" i="4"/>
  <c r="B84" i="4" s="1"/>
  <c r="A84" i="4" s="1"/>
  <c r="F84" i="4"/>
  <c r="N83" i="4"/>
  <c r="Q83" i="4" s="1"/>
  <c r="P83" i="4" s="1"/>
  <c r="J83" i="4"/>
  <c r="B83" i="4" s="1"/>
  <c r="A83" i="4" s="1"/>
  <c r="F83" i="4"/>
  <c r="Q82" i="4"/>
  <c r="P82" i="4"/>
  <c r="N82" i="4"/>
  <c r="J82" i="4"/>
  <c r="B82" i="4" s="1"/>
  <c r="A82" i="4" s="1"/>
  <c r="F82" i="4"/>
  <c r="Q81" i="4"/>
  <c r="P81" i="4" s="1"/>
  <c r="N81" i="4"/>
  <c r="J81" i="4"/>
  <c r="F81" i="4"/>
  <c r="B81" i="4"/>
  <c r="A81" i="4"/>
  <c r="N80" i="4"/>
  <c r="Q80" i="4" s="1"/>
  <c r="P80" i="4" s="1"/>
  <c r="J80" i="4"/>
  <c r="F80" i="4"/>
  <c r="B80" i="4"/>
  <c r="A80" i="4" s="1"/>
  <c r="Q79" i="4"/>
  <c r="P79" i="4" s="1"/>
  <c r="N79" i="4"/>
  <c r="J79" i="4"/>
  <c r="B79" i="4" s="1"/>
  <c r="A79" i="4" s="1"/>
  <c r="F79" i="4"/>
  <c r="N78" i="4"/>
  <c r="Q78" i="4" s="1"/>
  <c r="P78" i="4" s="1"/>
  <c r="J78" i="4"/>
  <c r="B78" i="4" s="1"/>
  <c r="A78" i="4" s="1"/>
  <c r="F78" i="4"/>
  <c r="N77" i="4"/>
  <c r="Q77" i="4" s="1"/>
  <c r="P77" i="4" s="1"/>
  <c r="J77" i="4"/>
  <c r="F77" i="4"/>
  <c r="B77" i="4"/>
  <c r="A77" i="4" s="1"/>
  <c r="Q76" i="4"/>
  <c r="P76" i="4"/>
  <c r="N76" i="4"/>
  <c r="J76" i="4"/>
  <c r="B76" i="4" s="1"/>
  <c r="A76" i="4" s="1"/>
  <c r="F76" i="4"/>
  <c r="Q75" i="4"/>
  <c r="N75" i="4"/>
  <c r="J75" i="4"/>
  <c r="B75" i="4" s="1"/>
  <c r="A75" i="4" s="1"/>
  <c r="F75" i="4"/>
  <c r="Q74" i="4"/>
  <c r="P74" i="4" s="1"/>
  <c r="N74" i="4"/>
  <c r="J74" i="4"/>
  <c r="F74" i="4"/>
  <c r="B74" i="4"/>
  <c r="A74" i="4"/>
  <c r="N73" i="4"/>
  <c r="Q73" i="4" s="1"/>
  <c r="P73" i="4" s="1"/>
  <c r="J73" i="4"/>
  <c r="F73" i="4"/>
  <c r="B73" i="4"/>
  <c r="A73" i="4" s="1"/>
  <c r="Q72" i="4"/>
  <c r="P72" i="4" s="1"/>
  <c r="N72" i="4"/>
  <c r="J72" i="4"/>
  <c r="B72" i="4" s="1"/>
  <c r="A72" i="4" s="1"/>
  <c r="F72" i="4"/>
  <c r="N71" i="4"/>
  <c r="Q71" i="4" s="1"/>
  <c r="P71" i="4" s="1"/>
  <c r="J71" i="4"/>
  <c r="B71" i="4" s="1"/>
  <c r="A71" i="4" s="1"/>
  <c r="F71" i="4"/>
  <c r="N70" i="4"/>
  <c r="Q70" i="4" s="1"/>
  <c r="P70" i="4" s="1"/>
  <c r="J70" i="4"/>
  <c r="F70" i="4"/>
  <c r="B70" i="4"/>
  <c r="A70" i="4" s="1"/>
  <c r="Q69" i="4"/>
  <c r="P69" i="4"/>
  <c r="N69" i="4"/>
  <c r="J69" i="4"/>
  <c r="B69" i="4" s="1"/>
  <c r="A69" i="4" s="1"/>
  <c r="F69" i="4"/>
  <c r="Q68" i="4"/>
  <c r="P68" i="4" s="1"/>
  <c r="N68" i="4"/>
  <c r="J68" i="4"/>
  <c r="F68" i="4"/>
  <c r="B68" i="4"/>
  <c r="A68" i="4"/>
  <c r="N67" i="4"/>
  <c r="Q67" i="4" s="1"/>
  <c r="P67" i="4" s="1"/>
  <c r="J67" i="4"/>
  <c r="F67" i="4"/>
  <c r="B67" i="4"/>
  <c r="A67" i="4" s="1"/>
  <c r="Q66" i="4"/>
  <c r="P66" i="4" s="1"/>
  <c r="N66" i="4"/>
  <c r="J66" i="4"/>
  <c r="B66" i="4" s="1"/>
  <c r="A66" i="4" s="1"/>
  <c r="F66" i="4"/>
  <c r="N65" i="4"/>
  <c r="Q65" i="4" s="1"/>
  <c r="P65" i="4" s="1"/>
  <c r="J65" i="4"/>
  <c r="B65" i="4" s="1"/>
  <c r="A65" i="4" s="1"/>
  <c r="F65" i="4"/>
  <c r="N64" i="4"/>
  <c r="Q64" i="4" s="1"/>
  <c r="P64" i="4" s="1"/>
  <c r="J64" i="4"/>
  <c r="B64" i="4" s="1"/>
  <c r="A64" i="4" s="1"/>
  <c r="F64" i="4"/>
  <c r="Q63" i="4"/>
  <c r="P63" i="4"/>
  <c r="N63" i="4"/>
  <c r="J63" i="4"/>
  <c r="B63" i="4" s="1"/>
  <c r="A63" i="4" s="1"/>
  <c r="F63" i="4"/>
  <c r="Q62" i="4"/>
  <c r="P62" i="4" s="1"/>
  <c r="N62" i="4"/>
  <c r="J62" i="4"/>
  <c r="F62" i="4"/>
  <c r="B62" i="4"/>
  <c r="A62" i="4"/>
  <c r="N61" i="4"/>
  <c r="Q61" i="4" s="1"/>
  <c r="P61" i="4" s="1"/>
  <c r="J61" i="4"/>
  <c r="F61" i="4"/>
  <c r="B61" i="4"/>
  <c r="A61" i="4" s="1"/>
  <c r="Q60" i="4"/>
  <c r="P60" i="4" s="1"/>
  <c r="N60" i="4"/>
  <c r="J60" i="4"/>
  <c r="B60" i="4" s="1"/>
  <c r="A60" i="4" s="1"/>
  <c r="F60" i="4"/>
  <c r="N59" i="4"/>
  <c r="Q59" i="4" s="1"/>
  <c r="P59" i="4" s="1"/>
  <c r="J59" i="4"/>
  <c r="B59" i="4" s="1"/>
  <c r="A59" i="4" s="1"/>
  <c r="F59" i="4"/>
  <c r="N58" i="4"/>
  <c r="Q58" i="4" s="1"/>
  <c r="P58" i="4" s="1"/>
  <c r="J58" i="4"/>
  <c r="F58" i="4"/>
  <c r="B58" i="4"/>
  <c r="A58" i="4" s="1"/>
  <c r="Q57" i="4"/>
  <c r="P57" i="4"/>
  <c r="N57" i="4"/>
  <c r="J57" i="4"/>
  <c r="B57" i="4" s="1"/>
  <c r="A57" i="4" s="1"/>
  <c r="F57" i="4"/>
  <c r="Q56" i="4"/>
  <c r="P56" i="4" s="1"/>
  <c r="N56" i="4"/>
  <c r="J56" i="4"/>
  <c r="F56" i="4"/>
  <c r="B56" i="4"/>
  <c r="A56" i="4"/>
  <c r="Q55" i="4"/>
  <c r="P55" i="4"/>
  <c r="N55" i="4"/>
  <c r="J55" i="4"/>
  <c r="F55" i="4"/>
  <c r="B55" i="4"/>
  <c r="A55" i="4" s="1"/>
  <c r="Q54" i="4"/>
  <c r="P54" i="4" s="1"/>
  <c r="N54" i="4"/>
  <c r="J54" i="4"/>
  <c r="B54" i="4" s="1"/>
  <c r="A54" i="4" s="1"/>
  <c r="F54" i="4"/>
  <c r="Q53" i="4"/>
  <c r="N53" i="4"/>
  <c r="J53" i="4"/>
  <c r="B53" i="4" s="1"/>
  <c r="A53" i="4" s="1"/>
  <c r="F53" i="4"/>
  <c r="N52" i="4"/>
  <c r="Q52" i="4" s="1"/>
  <c r="P52" i="4" s="1"/>
  <c r="J52" i="4"/>
  <c r="B52" i="4" s="1"/>
  <c r="A52" i="4" s="1"/>
  <c r="F52" i="4"/>
  <c r="N51" i="4"/>
  <c r="Q51" i="4" s="1"/>
  <c r="P51" i="4" s="1"/>
  <c r="J51" i="4"/>
  <c r="F51" i="4"/>
  <c r="B51" i="4"/>
  <c r="A51" i="4" s="1"/>
  <c r="Q50" i="4"/>
  <c r="P50" i="4"/>
  <c r="N50" i="4"/>
  <c r="J50" i="4"/>
  <c r="B50" i="4" s="1"/>
  <c r="A50" i="4" s="1"/>
  <c r="F50" i="4"/>
  <c r="Q49" i="4"/>
  <c r="P49" i="4" s="1"/>
  <c r="N49" i="4"/>
  <c r="J49" i="4"/>
  <c r="F49" i="4"/>
  <c r="B49" i="4"/>
  <c r="A49" i="4"/>
  <c r="Q48" i="4"/>
  <c r="P48" i="4"/>
  <c r="N48" i="4"/>
  <c r="J48" i="4"/>
  <c r="F48" i="4"/>
  <c r="B48" i="4"/>
  <c r="A48" i="4" s="1"/>
  <c r="Q47" i="4"/>
  <c r="P47" i="4" s="1"/>
  <c r="N47" i="4"/>
  <c r="J47" i="4"/>
  <c r="B47" i="4" s="1"/>
  <c r="A47" i="4" s="1"/>
  <c r="F47" i="4"/>
  <c r="N46" i="4"/>
  <c r="Q46" i="4" s="1"/>
  <c r="P46" i="4" s="1"/>
  <c r="J46" i="4"/>
  <c r="B46" i="4" s="1"/>
  <c r="A46" i="4" s="1"/>
  <c r="F46" i="4"/>
  <c r="N45" i="4"/>
  <c r="Q45" i="4" s="1"/>
  <c r="P45" i="4" s="1"/>
  <c r="J45" i="4"/>
  <c r="B45" i="4" s="1"/>
  <c r="A45" i="4" s="1"/>
  <c r="F45" i="4"/>
  <c r="Q44" i="4"/>
  <c r="P44" i="4"/>
  <c r="N44" i="4"/>
  <c r="J44" i="4"/>
  <c r="B44" i="4" s="1"/>
  <c r="A44" i="4" s="1"/>
  <c r="F44" i="4"/>
  <c r="Q43" i="4"/>
  <c r="P43" i="4" s="1"/>
  <c r="N43" i="4"/>
  <c r="J43" i="4"/>
  <c r="F43" i="4"/>
  <c r="B43" i="4"/>
  <c r="A43" i="4"/>
  <c r="N42" i="4"/>
  <c r="Q42" i="4" s="1"/>
  <c r="P42" i="4" s="1"/>
  <c r="J42" i="4"/>
  <c r="F42" i="4"/>
  <c r="B42" i="4"/>
  <c r="A42" i="4" s="1"/>
  <c r="Q41" i="4"/>
  <c r="P41" i="4" s="1"/>
  <c r="N41" i="4"/>
  <c r="J41" i="4"/>
  <c r="B41" i="4" s="1"/>
  <c r="A41" i="4" s="1"/>
  <c r="F41" i="4"/>
  <c r="N40" i="4"/>
  <c r="Q40" i="4" s="1"/>
  <c r="P40" i="4" s="1"/>
  <c r="J40" i="4"/>
  <c r="B40" i="4" s="1"/>
  <c r="A40" i="4" s="1"/>
  <c r="F40" i="4"/>
  <c r="N39" i="4"/>
  <c r="Q39" i="4" s="1"/>
  <c r="P39" i="4" s="1"/>
  <c r="J39" i="4"/>
  <c r="F39" i="4"/>
  <c r="B39" i="4"/>
  <c r="A39" i="4" s="1"/>
  <c r="Q38" i="4"/>
  <c r="P38" i="4"/>
  <c r="N38" i="4"/>
  <c r="J38" i="4"/>
  <c r="B38" i="4" s="1"/>
  <c r="A38" i="4" s="1"/>
  <c r="F38" i="4"/>
  <c r="Q37" i="4"/>
  <c r="P37" i="4" s="1"/>
  <c r="N37" i="4"/>
  <c r="J37" i="4"/>
  <c r="F37" i="4"/>
  <c r="B37" i="4"/>
  <c r="A37" i="4"/>
  <c r="Q36" i="4"/>
  <c r="P36" i="4"/>
  <c r="N36" i="4"/>
  <c r="J36" i="4"/>
  <c r="F36" i="4"/>
  <c r="B36" i="4"/>
  <c r="A36" i="4" s="1"/>
  <c r="Q35" i="4"/>
  <c r="P35" i="4" s="1"/>
  <c r="N35" i="4"/>
  <c r="J35" i="4"/>
  <c r="B35" i="4" s="1"/>
  <c r="A35" i="4" s="1"/>
  <c r="F35" i="4"/>
  <c r="N34" i="4"/>
  <c r="Q34" i="4" s="1"/>
  <c r="P34" i="4" s="1"/>
  <c r="J34" i="4"/>
  <c r="B34" i="4" s="1"/>
  <c r="A34" i="4" s="1"/>
  <c r="F34" i="4"/>
  <c r="N33" i="4"/>
  <c r="Q33" i="4" s="1"/>
  <c r="P33" i="4" s="1"/>
  <c r="J33" i="4"/>
  <c r="B33" i="4" s="1"/>
  <c r="A33" i="4" s="1"/>
  <c r="F33" i="4"/>
  <c r="Q32" i="4"/>
  <c r="P32" i="4"/>
  <c r="N32" i="4"/>
  <c r="J32" i="4"/>
  <c r="B32" i="4" s="1"/>
  <c r="A32" i="4" s="1"/>
  <c r="F32" i="4"/>
  <c r="Q31" i="4"/>
  <c r="P31" i="4" s="1"/>
  <c r="N31" i="4"/>
  <c r="J31" i="4"/>
  <c r="F31" i="4"/>
  <c r="B31" i="4"/>
  <c r="A31" i="4"/>
  <c r="N30" i="4"/>
  <c r="Q30" i="4" s="1"/>
  <c r="P30" i="4" s="1"/>
  <c r="J30" i="4"/>
  <c r="F30" i="4"/>
  <c r="B30" i="4"/>
  <c r="A30" i="4" s="1"/>
  <c r="Q29" i="4"/>
  <c r="P29" i="4" s="1"/>
  <c r="N29" i="4"/>
  <c r="J29" i="4"/>
  <c r="B29" i="4" s="1"/>
  <c r="A29" i="4" s="1"/>
  <c r="F29" i="4"/>
  <c r="N28" i="4"/>
  <c r="Q28" i="4" s="1"/>
  <c r="P28" i="4" s="1"/>
  <c r="J28" i="4"/>
  <c r="B28" i="4" s="1"/>
  <c r="A28" i="4" s="1"/>
  <c r="F28" i="4"/>
  <c r="N27" i="4"/>
  <c r="Q27" i="4" s="1"/>
  <c r="P27" i="4" s="1"/>
  <c r="J27" i="4"/>
  <c r="F27" i="4"/>
  <c r="B27" i="4"/>
  <c r="A27" i="4" s="1"/>
  <c r="Q26" i="4"/>
  <c r="P26" i="4"/>
  <c r="N26" i="4"/>
  <c r="J26" i="4"/>
  <c r="B26" i="4" s="1"/>
  <c r="A26" i="4" s="1"/>
  <c r="F26" i="4"/>
  <c r="Q25" i="4"/>
  <c r="P25" i="4" s="1"/>
  <c r="N25" i="4"/>
  <c r="J25" i="4"/>
  <c r="F25" i="4"/>
  <c r="B25" i="4"/>
  <c r="A25" i="4"/>
  <c r="Q24" i="4"/>
  <c r="P24" i="4"/>
  <c r="N24" i="4"/>
  <c r="J24" i="4"/>
  <c r="F24" i="4"/>
  <c r="B24" i="4"/>
  <c r="A24" i="4" s="1"/>
  <c r="Q23" i="4"/>
  <c r="P23" i="4" s="1"/>
  <c r="N23" i="4"/>
  <c r="J23" i="4"/>
  <c r="B23" i="4" s="1"/>
  <c r="A23" i="4" s="1"/>
  <c r="F23" i="4"/>
  <c r="N22" i="4"/>
  <c r="Q22" i="4" s="1"/>
  <c r="P22" i="4" s="1"/>
  <c r="J22" i="4"/>
  <c r="B22" i="4" s="1"/>
  <c r="A22" i="4" s="1"/>
  <c r="F22" i="4"/>
  <c r="N21" i="4"/>
  <c r="Q21" i="4" s="1"/>
  <c r="P21" i="4" s="1"/>
  <c r="J21" i="4"/>
  <c r="B21" i="4" s="1"/>
  <c r="A21" i="4" s="1"/>
  <c r="F21" i="4"/>
  <c r="Q20" i="4"/>
  <c r="P20" i="4"/>
  <c r="N20" i="4"/>
  <c r="J20" i="4"/>
  <c r="B20" i="4" s="1"/>
  <c r="A20" i="4" s="1"/>
  <c r="F20" i="4"/>
  <c r="Q19" i="4"/>
  <c r="P19" i="4" s="1"/>
  <c r="N19" i="4"/>
  <c r="J19" i="4"/>
  <c r="F19" i="4"/>
  <c r="B19" i="4"/>
  <c r="A19" i="4"/>
  <c r="N18" i="4"/>
  <c r="Q18" i="4" s="1"/>
  <c r="P18" i="4" s="1"/>
  <c r="J18" i="4"/>
  <c r="F18" i="4"/>
  <c r="B18" i="4"/>
  <c r="A18" i="4" s="1"/>
  <c r="Q17" i="4"/>
  <c r="N17" i="4"/>
  <c r="J17" i="4"/>
  <c r="F17" i="4"/>
  <c r="B17" i="4"/>
  <c r="A17" i="4" s="1"/>
  <c r="Q16" i="4"/>
  <c r="P16" i="4" s="1"/>
  <c r="N16" i="4"/>
  <c r="J16" i="4"/>
  <c r="B16" i="4" s="1"/>
  <c r="A16" i="4" s="1"/>
  <c r="F16" i="4"/>
  <c r="N15" i="4"/>
  <c r="Q15" i="4" s="1"/>
  <c r="J15" i="4"/>
  <c r="B15" i="4" s="1"/>
  <c r="A15" i="4" s="1"/>
  <c r="F15" i="4"/>
  <c r="Q14" i="4"/>
  <c r="N14" i="4"/>
  <c r="J14" i="4"/>
  <c r="B14" i="4" s="1"/>
  <c r="A14" i="4" s="1"/>
  <c r="F14" i="4"/>
  <c r="N13" i="4"/>
  <c r="Q13" i="4" s="1"/>
  <c r="P13" i="4" s="1"/>
  <c r="J13" i="4"/>
  <c r="B13" i="4" s="1"/>
  <c r="A13" i="4" s="1"/>
  <c r="F13" i="4"/>
  <c r="N12" i="4"/>
  <c r="Q12" i="4" s="1"/>
  <c r="P12" i="4" s="1"/>
  <c r="J12" i="4"/>
  <c r="B12" i="4" s="1"/>
  <c r="A12" i="4" s="1"/>
  <c r="F12" i="4"/>
  <c r="Q11" i="4"/>
  <c r="P11" i="4"/>
  <c r="N11" i="4"/>
  <c r="J11" i="4"/>
  <c r="B11" i="4" s="1"/>
  <c r="A11" i="4" s="1"/>
  <c r="F11" i="4"/>
  <c r="Q10" i="4"/>
  <c r="P10" i="4" s="1"/>
  <c r="N10" i="4"/>
  <c r="J10" i="4"/>
  <c r="F10" i="4"/>
  <c r="B10" i="4"/>
  <c r="A10" i="4"/>
  <c r="N9" i="4"/>
  <c r="Q9" i="4" s="1"/>
  <c r="P9" i="4" s="1"/>
  <c r="J9" i="4"/>
  <c r="F9" i="4"/>
  <c r="B9" i="4"/>
  <c r="A9" i="4" s="1"/>
  <c r="Q8" i="4"/>
  <c r="P8" i="4" s="1"/>
  <c r="N8" i="4"/>
  <c r="J8" i="4"/>
  <c r="B8" i="4" s="1"/>
  <c r="A8" i="4" s="1"/>
  <c r="F8" i="4"/>
  <c r="N7" i="4"/>
  <c r="Q7" i="4" s="1"/>
  <c r="P7" i="4" s="1"/>
  <c r="J7" i="4"/>
  <c r="B7" i="4" s="1"/>
  <c r="A7" i="4" s="1"/>
  <c r="F7" i="4"/>
  <c r="N6" i="4"/>
  <c r="Q6" i="4" s="1"/>
  <c r="P6" i="4" s="1"/>
  <c r="J6" i="4"/>
  <c r="F6" i="4"/>
  <c r="B6" i="4"/>
  <c r="A6" i="4" s="1"/>
  <c r="Q5" i="4"/>
  <c r="P5" i="4"/>
  <c r="N5" i="4"/>
  <c r="J5" i="4"/>
  <c r="B5" i="4" s="1"/>
  <c r="A5" i="4" s="1"/>
  <c r="F5" i="4"/>
  <c r="Q4" i="4"/>
  <c r="P4" i="4" s="1"/>
  <c r="N4" i="4"/>
  <c r="J4" i="4"/>
  <c r="F4" i="4"/>
  <c r="B4" i="4"/>
  <c r="A4" i="4"/>
  <c r="Q3" i="4"/>
  <c r="P3" i="4"/>
  <c r="N3" i="4"/>
  <c r="J3" i="4"/>
  <c r="F3" i="4"/>
  <c r="B3" i="4"/>
  <c r="A3" i="4" s="1"/>
  <c r="Q2" i="4"/>
  <c r="P2" i="4" s="1"/>
  <c r="N2" i="4"/>
  <c r="J2" i="4"/>
  <c r="B2" i="4" s="1"/>
  <c r="A2" i="4" s="1"/>
  <c r="F2" i="4"/>
  <c r="P11" i="11" l="1"/>
  <c r="S11" i="11"/>
  <c r="P6" i="5"/>
  <c r="O6" i="5" s="1"/>
  <c r="M6" i="5"/>
  <c r="U7" i="12"/>
  <c r="R7" i="12"/>
  <c r="U8" i="12"/>
  <c r="R8" i="12"/>
  <c r="P18" i="5"/>
  <c r="O18" i="5" s="1"/>
  <c r="M18" i="5"/>
  <c r="U8" i="14"/>
  <c r="U10" i="15"/>
  <c r="P30" i="5"/>
  <c r="O30" i="5" s="1"/>
  <c r="M30" i="5"/>
  <c r="T9" i="12"/>
  <c r="W9" i="12"/>
  <c r="U10" i="12"/>
  <c r="R10" i="12"/>
  <c r="P42" i="5"/>
  <c r="O42" i="5" s="1"/>
  <c r="M42" i="5"/>
  <c r="U7" i="11"/>
  <c r="R7" i="11"/>
  <c r="O19" i="10"/>
  <c r="R19" i="10"/>
  <c r="Q19" i="10" s="1"/>
  <c r="R11" i="12"/>
  <c r="U11" i="12"/>
  <c r="O9" i="10"/>
  <c r="R9" i="10"/>
  <c r="Q9" i="10" s="1"/>
  <c r="R20" i="10"/>
  <c r="Q20" i="10" s="1"/>
  <c r="O20" i="10"/>
  <c r="S8" i="11"/>
  <c r="P8" i="11"/>
  <c r="R10" i="10"/>
  <c r="Q10" i="10" s="1"/>
  <c r="O10" i="10"/>
  <c r="R21" i="10"/>
  <c r="Q21" i="10" s="1"/>
  <c r="O21" i="10"/>
  <c r="P9" i="11"/>
  <c r="S9" i="11"/>
  <c r="U9" i="14"/>
  <c r="S10" i="11"/>
  <c r="P10" i="11"/>
  <c r="S9" i="13"/>
  <c r="M54" i="5"/>
  <c r="M66" i="5"/>
  <c r="M78" i="5"/>
  <c r="M90" i="5"/>
  <c r="M102" i="5"/>
  <c r="P111" i="5"/>
  <c r="O111" i="5" s="1"/>
  <c r="M114" i="5"/>
  <c r="P123" i="5"/>
  <c r="O123" i="5" s="1"/>
  <c r="M126" i="5"/>
  <c r="P135" i="5"/>
  <c r="O135" i="5" s="1"/>
  <c r="M138" i="5"/>
  <c r="O17" i="10"/>
  <c r="F8" i="13"/>
  <c r="P10" i="13"/>
  <c r="R10" i="13" s="1"/>
  <c r="S10" i="13" s="1"/>
  <c r="F12" i="13"/>
  <c r="P8" i="14"/>
  <c r="R9" i="14"/>
  <c r="T9" i="14" s="1"/>
  <c r="P8" i="15"/>
  <c r="R9" i="15"/>
  <c r="T9" i="15" s="1"/>
  <c r="U9" i="15" s="1"/>
  <c r="F8" i="16"/>
  <c r="P7" i="15"/>
  <c r="M9" i="5"/>
  <c r="M21" i="5"/>
  <c r="M33" i="5"/>
  <c r="M45" i="5"/>
  <c r="M57" i="5"/>
  <c r="M69" i="5"/>
  <c r="M81" i="5"/>
  <c r="M93" i="5"/>
  <c r="M105" i="5"/>
  <c r="M117" i="5"/>
  <c r="M129" i="5"/>
  <c r="M141" i="5"/>
  <c r="M153" i="5"/>
  <c r="F9" i="16"/>
  <c r="F9" i="14"/>
  <c r="M12" i="5"/>
  <c r="M24" i="5"/>
  <c r="M36" i="5"/>
  <c r="M48" i="5"/>
  <c r="M60" i="5"/>
  <c r="M72" i="5"/>
  <c r="M84" i="5"/>
  <c r="M96" i="5"/>
  <c r="M108" i="5"/>
  <c r="M120" i="5"/>
  <c r="M132" i="5"/>
  <c r="M144" i="5"/>
  <c r="M156" i="5"/>
  <c r="F10" i="13"/>
  <c r="F10" i="16"/>
  <c r="M5" i="5"/>
  <c r="M17" i="5"/>
  <c r="M29" i="5"/>
  <c r="M41" i="5"/>
  <c r="M53" i="5"/>
  <c r="M77" i="5"/>
  <c r="M89" i="5"/>
  <c r="M101" i="5"/>
  <c r="M113" i="5"/>
  <c r="M137" i="5"/>
  <c r="R9" i="12"/>
  <c r="P10" i="14"/>
  <c r="P10" i="15"/>
  <c r="W8" i="12" l="1"/>
  <c r="T8" i="12"/>
  <c r="W10" i="12"/>
  <c r="T10" i="12"/>
  <c r="U10" i="11"/>
  <c r="R10" i="11"/>
  <c r="W7" i="12"/>
  <c r="T7" i="12"/>
  <c r="U8" i="11"/>
  <c r="R8" i="11"/>
  <c r="R9" i="11"/>
  <c r="U9" i="11"/>
  <c r="W11" i="12"/>
  <c r="T11" i="12"/>
  <c r="U11" i="11"/>
  <c r="R11" i="11"/>
</calcChain>
</file>

<file path=xl/sharedStrings.xml><?xml version="1.0" encoding="utf-8"?>
<sst xmlns="http://schemas.openxmlformats.org/spreadsheetml/2006/main" count="3813" uniqueCount="594">
  <si>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</si>
  <si>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</si>
  <si>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</si>
  <si>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</si>
  <si>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 xml:space="preserve"> SET SYSTEM PRE-EVENTS + GROUPS</t>
  </si>
  <si>
    <t>Table 1</t>
  </si>
  <si>
    <r>
      <rPr>
        <b/>
        <sz val="11"/>
        <color indexed="15"/>
        <rFont val="Arial Narrow"/>
      </rPr>
      <t>Lane 1</t>
    </r>
  </si>
  <si>
    <r>
      <rPr>
        <b/>
        <sz val="11"/>
        <color indexed="15"/>
        <rFont val="Arial Narrow"/>
      </rPr>
      <t>Lane 2</t>
    </r>
  </si>
  <si>
    <r>
      <rPr>
        <b/>
        <sz val="11"/>
        <color indexed="15"/>
        <rFont val="Arial Narrow"/>
      </rPr>
      <t>Lane 3</t>
    </r>
  </si>
  <si>
    <r>
      <rPr>
        <b/>
        <sz val="11"/>
        <color indexed="15"/>
        <rFont val="Arial Narrow"/>
      </rPr>
      <t>Lane 4</t>
    </r>
  </si>
  <si>
    <r>
      <rPr>
        <b/>
        <i/>
        <sz val="11"/>
        <color indexed="8"/>
        <rFont val="Arial Narrow"/>
      </rPr>
      <t>Brenda Cooper</t>
    </r>
  </si>
  <si>
    <r>
      <rPr>
        <b/>
        <i/>
        <sz val="11"/>
        <color indexed="8"/>
        <rFont val="Arial Narrow"/>
      </rPr>
      <t>Kelda Piluke</t>
    </r>
  </si>
  <si>
    <r>
      <rPr>
        <b/>
        <i/>
        <sz val="11"/>
        <color indexed="8"/>
        <rFont val="Arial Narrow"/>
      </rPr>
      <t>Joanne Moser</t>
    </r>
  </si>
  <si>
    <r>
      <rPr>
        <b/>
        <i/>
        <sz val="11"/>
        <color indexed="8"/>
        <rFont val="Arial Narrow"/>
      </rPr>
      <t>Loren Dermody</t>
    </r>
  </si>
  <si>
    <r>
      <rPr>
        <b/>
        <sz val="11"/>
        <color indexed="8"/>
        <rFont val="Arial Narrow"/>
      </rPr>
      <t>OPEN COMPULSORIES JUV “BN"</t>
    </r>
  </si>
  <si>
    <r>
      <rPr>
        <sz val="11"/>
        <color indexed="8"/>
        <rFont val="Arial Narrow"/>
      </rPr>
      <t>Katiana Blanchard</t>
    </r>
  </si>
  <si>
    <r>
      <rPr>
        <b/>
        <sz val="11"/>
        <color indexed="8"/>
        <rFont val="Arial Narrow"/>
      </rPr>
      <t>OPEN SHORT PROGRAM SR“BA”</t>
    </r>
  </si>
  <si>
    <r>
      <rPr>
        <sz val="11"/>
        <color indexed="8"/>
        <rFont val="Arial Narrow"/>
      </rPr>
      <t>Marissa Caissie</t>
    </r>
  </si>
  <si>
    <t>Set#</t>
  </si>
  <si>
    <t>Lane 1</t>
  </si>
  <si>
    <t>Lane 2</t>
  </si>
  <si>
    <t>Lane 3</t>
  </si>
  <si>
    <t>Lane 4</t>
  </si>
  <si>
    <t>Lane 5</t>
  </si>
  <si>
    <t>Loren Dermody</t>
  </si>
  <si>
    <t>Joanne Moser</t>
  </si>
  <si>
    <t>Kelda Piluke</t>
  </si>
  <si>
    <t>Brenda Cooper</t>
  </si>
  <si>
    <t>Debbie Middleton</t>
  </si>
  <si>
    <t>BASIC MARCH I</t>
  </si>
  <si>
    <t>Maude Rousselle</t>
  </si>
  <si>
    <t>Ava Russell</t>
  </si>
  <si>
    <t>Maddison Stone</t>
  </si>
  <si>
    <t>Nori Manson</t>
  </si>
  <si>
    <t>Brynnlee Priest</t>
  </si>
  <si>
    <t>Adelle Hudson</t>
  </si>
  <si>
    <t>Clara Savoie</t>
  </si>
  <si>
    <t>Alice Shortall</t>
  </si>
  <si>
    <t>Livianna McKinnon</t>
  </si>
  <si>
    <t>Bennett Manson</t>
  </si>
  <si>
    <t>Callie-Rose LeClair-Savoie</t>
  </si>
  <si>
    <t>Brya Martin</t>
  </si>
  <si>
    <t>Piper Johnson</t>
  </si>
  <si>
    <t>Ashanti Germain</t>
  </si>
  <si>
    <t>Oceane Godin</t>
  </si>
  <si>
    <t>Zoé Noel</t>
  </si>
  <si>
    <t>Flavie Richard</t>
  </si>
  <si>
    <t>Olivia Robichaud</t>
  </si>
  <si>
    <t>Cadence Watanabe</t>
  </si>
  <si>
    <t>Ashlyn Bartibogue</t>
  </si>
  <si>
    <t>Olivia Coffie-Nadeau</t>
  </si>
  <si>
    <t>Zoe Gallant</t>
  </si>
  <si>
    <t>Freya Drake</t>
  </si>
  <si>
    <t>Abigail Francis</t>
  </si>
  <si>
    <t>Na'zariah Dacey</t>
  </si>
  <si>
    <t>Chloe Cassidy</t>
  </si>
  <si>
    <t>BASIC MARCH II</t>
  </si>
  <si>
    <t>Brooke Costain</t>
  </si>
  <si>
    <t>Geneve Rousselle</t>
  </si>
  <si>
    <t>Katerina Warren</t>
  </si>
  <si>
    <t>Aubrey LeBlanc</t>
  </si>
  <si>
    <t>Lola Robertson</t>
  </si>
  <si>
    <t>Sadie Russell</t>
  </si>
  <si>
    <t>Chloé Gauvin</t>
  </si>
  <si>
    <t>Addyson Arsenault</t>
  </si>
  <si>
    <t>Olivia Richard</t>
  </si>
  <si>
    <t>Madison E. Robichaud</t>
  </si>
  <si>
    <t>Maddison Denne</t>
  </si>
  <si>
    <t>Alexa Savoie</t>
  </si>
  <si>
    <t>Celeste Breau</t>
  </si>
  <si>
    <t>Audrée Riopel</t>
  </si>
  <si>
    <t>Joeve Breault Palmer</t>
  </si>
  <si>
    <t>Sharlet Carroll</t>
  </si>
  <si>
    <t>Madison J. Robichaud</t>
  </si>
  <si>
    <t>Danika Breau Patrice</t>
  </si>
  <si>
    <t>Ariel Stymiest</t>
  </si>
  <si>
    <t>FORWARD MOTION I</t>
  </si>
  <si>
    <t>Madison Stone</t>
  </si>
  <si>
    <t>18a</t>
  </si>
  <si>
    <t>Martina Noel</t>
  </si>
  <si>
    <t>FORWARD MOTION II</t>
  </si>
  <si>
    <t>MEDLEY I</t>
  </si>
  <si>
    <t>Lola Roberston</t>
  </si>
  <si>
    <t>MEDLEY II</t>
  </si>
  <si>
    <t>28a</t>
  </si>
  <si>
    <t>SOLO I</t>
  </si>
  <si>
    <t>SOLO II</t>
  </si>
  <si>
    <t>2BATON I</t>
  </si>
  <si>
    <t>2BATON II</t>
  </si>
  <si>
    <t>SOLO DANCE I</t>
  </si>
  <si>
    <t>SOLO DANCE II</t>
  </si>
  <si>
    <t>TT JUNIOR B SMALL</t>
  </si>
  <si>
    <t>DTT JUV C LARGE (graded)</t>
  </si>
  <si>
    <t>TT JUNIOR C SMALL</t>
  </si>
  <si>
    <t>37.  Rule the World</t>
  </si>
  <si>
    <t>38.  Queen</t>
  </si>
  <si>
    <t>39.  Palladio</t>
  </si>
  <si>
    <t>SET SYSTEM IND OPEN</t>
  </si>
  <si>
    <r>
      <rPr>
        <b/>
        <i/>
        <sz val="11"/>
        <color indexed="8"/>
        <rFont val="Arial Narrow"/>
      </rPr>
      <t>Joanne Moser - Saskatchewan</t>
    </r>
  </si>
  <si>
    <r>
      <rPr>
        <b/>
        <i/>
        <sz val="11"/>
        <color indexed="8"/>
        <rFont val="Arial Narrow"/>
      </rPr>
      <t>Brenda Cooper - Ontario</t>
    </r>
  </si>
  <si>
    <r>
      <rPr>
        <b/>
        <i/>
        <sz val="11"/>
        <color indexed="8"/>
        <rFont val="Arial Narrow"/>
      </rPr>
      <t xml:space="preserve">Kelda Piluke -  </t>
    </r>
    <r>
      <rPr>
        <b/>
        <i/>
        <sz val="10"/>
        <color indexed="8"/>
        <rFont val="Arial Narrow"/>
      </rPr>
      <t>British Columbia</t>
    </r>
  </si>
  <si>
    <r>
      <rPr>
        <b/>
        <i/>
        <sz val="11"/>
        <color indexed="8"/>
        <rFont val="Arial Narrow"/>
      </rPr>
      <t>Loren Dermody - Alberta</t>
    </r>
  </si>
  <si>
    <r>
      <rPr>
        <b/>
        <i/>
        <sz val="11"/>
        <color indexed="8"/>
        <rFont val="Arial Narrow"/>
      </rPr>
      <t>MEDLEY</t>
    </r>
  </si>
  <si>
    <r>
      <rPr>
        <b/>
        <sz val="11"/>
        <color indexed="8"/>
        <rFont val="Arial Narrow"/>
      </rPr>
      <t>MEDLEY "C" 7-8 GRADED</t>
    </r>
  </si>
  <si>
    <r>
      <rPr>
        <b/>
        <sz val="11"/>
        <color indexed="8"/>
        <rFont val="Arial Narrow"/>
      </rPr>
      <t>MEDLEY "C" 9-11 GRADED</t>
    </r>
  </si>
  <si>
    <r>
      <rPr>
        <b/>
        <sz val="11"/>
        <color indexed="8"/>
        <rFont val="Arial Narrow"/>
      </rPr>
      <t>MEDLEY "C" 12-14</t>
    </r>
  </si>
  <si>
    <r>
      <rPr>
        <b/>
        <sz val="11"/>
        <color indexed="8"/>
        <rFont val="Arial Narrow"/>
      </rPr>
      <t>MEDLEY "C"15-17</t>
    </r>
  </si>
  <si>
    <r>
      <rPr>
        <sz val="11"/>
        <color indexed="8"/>
        <rFont val="Arial Narrow"/>
      </rPr>
      <t>Adele Allain</t>
    </r>
  </si>
  <si>
    <r>
      <rPr>
        <sz val="11"/>
        <color indexed="8"/>
        <rFont val="Arial Narrow"/>
      </rPr>
      <t>Ellie LeClair</t>
    </r>
  </si>
  <si>
    <r>
      <rPr>
        <sz val="11"/>
        <color indexed="8"/>
        <rFont val="Arial Narrow"/>
      </rPr>
      <t>Valérie LeBlanc</t>
    </r>
  </si>
  <si>
    <r>
      <rPr>
        <sz val="11"/>
        <color indexed="8"/>
        <rFont val="Arial Narrow"/>
      </rPr>
      <t>Brooklynn Cormier</t>
    </r>
  </si>
  <si>
    <r>
      <rPr>
        <sz val="11"/>
        <color indexed="8"/>
        <rFont val="Arial Narrow"/>
      </rPr>
      <t>Ellie Roberts</t>
    </r>
  </si>
  <si>
    <r>
      <rPr>
        <sz val="11"/>
        <color indexed="8"/>
        <rFont val="Arial Narrow"/>
      </rPr>
      <t>Xavier Bernard</t>
    </r>
  </si>
  <si>
    <r>
      <rPr>
        <sz val="11"/>
        <color indexed="8"/>
        <rFont val="Arial Narrow"/>
      </rPr>
      <t>Taya Untura</t>
    </r>
  </si>
  <si>
    <r>
      <rPr>
        <b/>
        <sz val="11"/>
        <color indexed="8"/>
        <rFont val="Arial Narrow"/>
      </rPr>
      <t>MEDLEY "BN" 12-14</t>
    </r>
  </si>
  <si>
    <r>
      <rPr>
        <b/>
        <sz val="11"/>
        <color indexed="8"/>
        <rFont val="Arial Narrow"/>
      </rPr>
      <t>MEDLEY "BI" 9-11</t>
    </r>
  </si>
  <si>
    <r>
      <rPr>
        <sz val="11"/>
        <color indexed="8"/>
        <rFont val="Arial Narrow"/>
      </rPr>
      <t>Chloe Turnbull</t>
    </r>
  </si>
  <si>
    <r>
      <rPr>
        <sz val="11"/>
        <color indexed="8"/>
        <rFont val="Arial Narrow"/>
      </rPr>
      <t>Angélie Bernard</t>
    </r>
  </si>
  <si>
    <r>
      <rPr>
        <sz val="11"/>
        <color indexed="8"/>
        <rFont val="Arial Narrow"/>
      </rPr>
      <t>Maeva Savoie</t>
    </r>
  </si>
  <si>
    <r>
      <rPr>
        <sz val="11"/>
        <color indexed="8"/>
        <rFont val="Arial Narrow"/>
      </rPr>
      <t>Isabel Parker</t>
    </r>
  </si>
  <si>
    <r>
      <rPr>
        <sz val="11"/>
        <color indexed="8"/>
        <rFont val="Arial Narrow"/>
      </rPr>
      <t>Maélie Savoie</t>
    </r>
  </si>
  <si>
    <r>
      <rPr>
        <sz val="11"/>
        <color indexed="8"/>
        <rFont val="Arial Narrow"/>
      </rPr>
      <t>Anastasiia Dzyuba</t>
    </r>
  </si>
  <si>
    <r>
      <rPr>
        <sz val="11"/>
        <color indexed="8"/>
        <rFont val="Arial Narrow"/>
      </rPr>
      <t>Ginny Greenaway-Tompkins</t>
    </r>
  </si>
  <si>
    <r>
      <rPr>
        <b/>
        <sz val="11"/>
        <color indexed="8"/>
        <rFont val="Arial Narrow"/>
      </rPr>
      <t>MEDLEY "BI" 15-17</t>
    </r>
  </si>
  <si>
    <r>
      <rPr>
        <sz val="11"/>
        <color indexed="8"/>
        <rFont val="Arial Narrow"/>
      </rPr>
      <t>Uliana Soloviova</t>
    </r>
  </si>
  <si>
    <r>
      <rPr>
        <b/>
        <sz val="11"/>
        <color indexed="8"/>
        <rFont val="Arial Narrow"/>
      </rPr>
      <t>MEDLEY "BN" 15-17</t>
    </r>
  </si>
  <si>
    <r>
      <rPr>
        <sz val="11"/>
        <color indexed="8"/>
        <rFont val="Arial Narrow"/>
      </rPr>
      <t>Kelsie Robichaud</t>
    </r>
  </si>
  <si>
    <r>
      <rPr>
        <sz val="11"/>
        <color indexed="8"/>
        <rFont val="Arial Narrow"/>
      </rPr>
      <t>Tesfa Cruttwell</t>
    </r>
  </si>
  <si>
    <r>
      <rPr>
        <sz val="11"/>
        <color indexed="8"/>
        <rFont val="Arial Narrow"/>
      </rPr>
      <t>Olivia Benoit</t>
    </r>
  </si>
  <si>
    <r>
      <rPr>
        <sz val="11"/>
        <color indexed="8"/>
        <rFont val="Arial Narrow"/>
      </rPr>
      <t>Sophie Boomer-Searle</t>
    </r>
  </si>
  <si>
    <r>
      <rPr>
        <sz val="11"/>
        <color indexed="8"/>
        <rFont val="Arial Narrow"/>
      </rPr>
      <t>Olivia Keith</t>
    </r>
  </si>
  <si>
    <r>
      <rPr>
        <sz val="11"/>
        <color indexed="8"/>
        <rFont val="Arial Narrow"/>
      </rPr>
      <t>Diana Phillips</t>
    </r>
  </si>
  <si>
    <r>
      <rPr>
        <sz val="11"/>
        <color indexed="8"/>
        <rFont val="Arial Narrow"/>
      </rPr>
      <t>Eliza Savoie</t>
    </r>
  </si>
  <si>
    <r>
      <rPr>
        <b/>
        <sz val="11"/>
        <color indexed="8"/>
        <rFont val="Arial Narrow"/>
      </rPr>
      <t>MEDLEY "BI" 12-14</t>
    </r>
  </si>
  <si>
    <r>
      <rPr>
        <sz val="11"/>
        <color indexed="8"/>
        <rFont val="Arial Narrow"/>
      </rPr>
      <t>Janie Ouellette</t>
    </r>
  </si>
  <si>
    <r>
      <rPr>
        <sz val="11"/>
        <color indexed="8"/>
        <rFont val="Arial Narrow"/>
      </rPr>
      <t>Emma Comeau</t>
    </r>
  </si>
  <si>
    <r>
      <rPr>
        <b/>
        <sz val="11"/>
        <color indexed="8"/>
        <rFont val="Arial Narrow"/>
      </rPr>
      <t>MEDLEY "BI" 18+</t>
    </r>
  </si>
  <si>
    <r>
      <rPr>
        <sz val="11"/>
        <color indexed="8"/>
        <rFont val="Arial Narrow"/>
      </rPr>
      <t>Valika Allain</t>
    </r>
  </si>
  <si>
    <r>
      <rPr>
        <sz val="11"/>
        <color indexed="8"/>
        <rFont val="Arial Narrow"/>
      </rPr>
      <t>Chloé Godin</t>
    </r>
  </si>
  <si>
    <r>
      <rPr>
        <sz val="11"/>
        <color indexed="8"/>
        <rFont val="Arial Narrow"/>
      </rPr>
      <t>Mackenzie Jarvis</t>
    </r>
  </si>
  <si>
    <r>
      <rPr>
        <sz val="11"/>
        <color indexed="8"/>
        <rFont val="Arial Narrow"/>
      </rPr>
      <t>Meghan Richard LeBlanc</t>
    </r>
  </si>
  <si>
    <r>
      <rPr>
        <sz val="11"/>
        <color indexed="8"/>
        <rFont val="Arial Narrow"/>
      </rPr>
      <t>Elora Wheaton</t>
    </r>
  </si>
  <si>
    <r>
      <rPr>
        <b/>
        <sz val="11"/>
        <color indexed="8"/>
        <rFont val="Arial Narrow"/>
      </rPr>
      <t>MEDLEY "BA" 15-17</t>
    </r>
  </si>
  <si>
    <r>
      <rPr>
        <b/>
        <sz val="11"/>
        <color indexed="8"/>
        <rFont val="Arial Narrow"/>
      </rPr>
      <t>MEDLEY "A" 18+</t>
    </r>
  </si>
  <si>
    <r>
      <rPr>
        <sz val="11"/>
        <color indexed="8"/>
        <rFont val="Arial Narrow"/>
      </rPr>
      <t>Noémie Savoie</t>
    </r>
  </si>
  <si>
    <r>
      <rPr>
        <b/>
        <sz val="11"/>
        <color indexed="8"/>
        <rFont val="Arial Narrow"/>
      </rPr>
      <t>MEDLEY "BA" 18+</t>
    </r>
  </si>
  <si>
    <r>
      <rPr>
        <sz val="11"/>
        <color indexed="8"/>
        <rFont val="Arial Narrow"/>
      </rPr>
      <t>Clara Stanert</t>
    </r>
  </si>
  <si>
    <r>
      <rPr>
        <sz val="11"/>
        <color indexed="8"/>
        <rFont val="Arial Narrow"/>
      </rPr>
      <t>Brianna Middleton</t>
    </r>
  </si>
  <si>
    <r>
      <rPr>
        <sz val="11"/>
        <color indexed="8"/>
        <rFont val="Arial Narrow"/>
      </rPr>
      <t>Madeleine Blanchard</t>
    </r>
  </si>
  <si>
    <r>
      <rPr>
        <sz val="11"/>
        <color indexed="8"/>
        <rFont val="Arial Narrow"/>
      </rPr>
      <t>Véronique Lagacé</t>
    </r>
  </si>
  <si>
    <r>
      <rPr>
        <sz val="11"/>
        <color indexed="8"/>
        <rFont val="Arial Narrow"/>
      </rPr>
      <t>Lucy Gray</t>
    </r>
  </si>
  <si>
    <r>
      <rPr>
        <sz val="11"/>
        <color indexed="8"/>
        <rFont val="Arial Narrow"/>
      </rPr>
      <t>Mia-Belle Gould</t>
    </r>
  </si>
  <si>
    <r>
      <rPr>
        <sz val="11"/>
        <color indexed="8"/>
        <rFont val="Arial Narrow"/>
      </rPr>
      <t>Sophie Babineau</t>
    </r>
  </si>
  <si>
    <r>
      <rPr>
        <b/>
        <i/>
        <sz val="11"/>
        <color indexed="8"/>
        <rFont val="Arial Narrow"/>
      </rPr>
      <t>X-STRUT</t>
    </r>
  </si>
  <si>
    <r>
      <rPr>
        <b/>
        <sz val="11"/>
        <color indexed="8"/>
        <rFont val="Arial Narrow"/>
      </rPr>
      <t>X-STRUT</t>
    </r>
  </si>
  <si>
    <r>
      <rPr>
        <b/>
        <sz val="11"/>
        <color indexed="8"/>
        <rFont val="Arial Narrow"/>
      </rPr>
      <t>X-STRUT JUNIOR OPEN</t>
    </r>
  </si>
  <si>
    <r>
      <rPr>
        <b/>
        <sz val="11"/>
        <color indexed="8"/>
        <rFont val="Arial Narrow"/>
      </rPr>
      <t>X-STRUT COLL. OPEN</t>
    </r>
  </si>
  <si>
    <r>
      <rPr>
        <b/>
        <sz val="11"/>
        <color indexed="8"/>
        <rFont val="Arial Narrow"/>
      </rPr>
      <t>X-STRUT SENIOR OPEN</t>
    </r>
  </si>
  <si>
    <r>
      <rPr>
        <b/>
        <i/>
        <sz val="11"/>
        <color indexed="8"/>
        <rFont val="Arial Narrow"/>
      </rPr>
      <t>SOLO / DUET</t>
    </r>
  </si>
  <si>
    <r>
      <rPr>
        <b/>
        <sz val="11"/>
        <color indexed="8"/>
        <rFont val="Arial Narrow"/>
      </rPr>
      <t>SOLO "C" 9-11  GRADED</t>
    </r>
  </si>
  <si>
    <r>
      <rPr>
        <b/>
        <sz val="11"/>
        <color indexed="8"/>
        <rFont val="Arial Narrow"/>
      </rPr>
      <t>SOLO “C” 12-14</t>
    </r>
  </si>
  <si>
    <r>
      <rPr>
        <b/>
        <sz val="11"/>
        <color indexed="8"/>
        <rFont val="Arial Narrow"/>
      </rPr>
      <t>SOLO “C” 15-17</t>
    </r>
  </si>
  <si>
    <r>
      <rPr>
        <b/>
        <sz val="11"/>
        <color indexed="8"/>
        <rFont val="Arial Narrow"/>
      </rPr>
      <t>SOLO “C” 7-8  GRADED</t>
    </r>
  </si>
  <si>
    <r>
      <rPr>
        <b/>
        <sz val="11"/>
        <color indexed="8"/>
        <rFont val="Arial Narrow"/>
      </rPr>
      <t>SOLO "BN" 9-11  GRADED</t>
    </r>
  </si>
  <si>
    <r>
      <rPr>
        <b/>
        <sz val="11"/>
        <color indexed="8"/>
        <rFont val="Arial Narrow"/>
      </rPr>
      <t>SOLO “BN” 15-17</t>
    </r>
  </si>
  <si>
    <r>
      <rPr>
        <b/>
        <sz val="11"/>
        <color indexed="8"/>
        <rFont val="Arial Narrow"/>
      </rPr>
      <t>SOLO “BN” 18+</t>
    </r>
  </si>
  <si>
    <r>
      <rPr>
        <b/>
        <sz val="11"/>
        <color indexed="8"/>
        <rFont val="Arial Narrow"/>
      </rPr>
      <t>SOLO “BN” 12-14</t>
    </r>
  </si>
  <si>
    <r>
      <rPr>
        <sz val="11"/>
        <color indexed="8"/>
        <rFont val="Arial Narrow"/>
      </rPr>
      <t>Rebecca Crosby</t>
    </r>
  </si>
  <si>
    <r>
      <rPr>
        <b/>
        <sz val="11"/>
        <color indexed="8"/>
        <rFont val="Arial Narrow"/>
      </rPr>
      <t>SOLO “BI” 15-17</t>
    </r>
  </si>
  <si>
    <r>
      <rPr>
        <b/>
        <sz val="11"/>
        <color indexed="8"/>
        <rFont val="Arial Narrow"/>
      </rPr>
      <t>SOLO “BA” 15-17</t>
    </r>
  </si>
  <si>
    <r>
      <rPr>
        <b/>
        <sz val="11"/>
        <color indexed="8"/>
        <rFont val="Arial Narrow"/>
      </rPr>
      <t>SOLO "BI" 12-14</t>
    </r>
  </si>
  <si>
    <r>
      <rPr>
        <b/>
        <sz val="11"/>
        <color indexed="8"/>
        <rFont val="Arial Narrow"/>
      </rPr>
      <t>SOLO “BI” 18+</t>
    </r>
  </si>
  <si>
    <r>
      <rPr>
        <b/>
        <sz val="11"/>
        <color indexed="8"/>
        <rFont val="Arial Narrow"/>
      </rPr>
      <t>SOLO “A” 18+</t>
    </r>
  </si>
  <si>
    <t>Mackenzie Jarvis</t>
  </si>
  <si>
    <r>
      <rPr>
        <b/>
        <sz val="11"/>
        <color indexed="8"/>
        <rFont val="Arial Narrow"/>
      </rPr>
      <t>DUET "C" 17-22 GRADED</t>
    </r>
  </si>
  <si>
    <r>
      <rPr>
        <sz val="11"/>
        <color indexed="8"/>
        <rFont val="Arial Narrow"/>
      </rPr>
      <t>X. Bernard &amp; M. Savoie</t>
    </r>
  </si>
  <si>
    <r>
      <rPr>
        <b/>
        <sz val="11"/>
        <color indexed="8"/>
        <rFont val="Arial Narrow"/>
      </rPr>
      <t>DUET "C" 29-34</t>
    </r>
  </si>
  <si>
    <r>
      <rPr>
        <b/>
        <sz val="11"/>
        <color indexed="8"/>
        <rFont val="Arial Narrow"/>
      </rPr>
      <t>DUET "C" 35+</t>
    </r>
  </si>
  <si>
    <r>
      <rPr>
        <b/>
        <sz val="11"/>
        <color indexed="8"/>
        <rFont val="Arial Narrow"/>
      </rPr>
      <t>DUET "BI" 23-28</t>
    </r>
  </si>
  <si>
    <r>
      <rPr>
        <b/>
        <sz val="11"/>
        <color indexed="8"/>
        <rFont val="Arial Narrow"/>
      </rPr>
      <t>DUET "BN" 23-28</t>
    </r>
  </si>
  <si>
    <r>
      <rPr>
        <sz val="11"/>
        <color indexed="8"/>
        <rFont val="Arial Narrow"/>
      </rPr>
      <t>K. Robichaud &amp; E. Savoie</t>
    </r>
  </si>
  <si>
    <r>
      <rPr>
        <sz val="11"/>
        <color indexed="8"/>
        <rFont val="Arial Narrow"/>
      </rPr>
      <t>C. Stanert &amp; S. Savoie</t>
    </r>
  </si>
  <si>
    <r>
      <rPr>
        <sz val="11"/>
        <color indexed="8"/>
        <rFont val="Arial Narrow"/>
      </rPr>
      <t>M. Blanchard &amp; M-B. Gould</t>
    </r>
  </si>
  <si>
    <r>
      <rPr>
        <sz val="11"/>
        <color indexed="8"/>
        <rFont val="Arial Narrow"/>
      </rPr>
      <t>M. Savoie &amp; N. Savoie</t>
    </r>
  </si>
  <si>
    <r>
      <rPr>
        <b/>
        <sz val="11"/>
        <color indexed="8"/>
        <rFont val="Arial Narrow"/>
      </rPr>
      <t>DUET "BA" 29-34</t>
    </r>
  </si>
  <si>
    <r>
      <rPr>
        <sz val="11"/>
        <color indexed="8"/>
        <rFont val="Arial Narrow"/>
      </rPr>
      <t>V. Allain &amp; D. Phillips</t>
    </r>
  </si>
  <si>
    <r>
      <rPr>
        <b/>
        <sz val="11"/>
        <color indexed="8"/>
        <rFont val="Arial Narrow"/>
      </rPr>
      <t>DUET "BA" 35+</t>
    </r>
  </si>
  <si>
    <r>
      <rPr>
        <sz val="11"/>
        <color indexed="8"/>
        <rFont val="Arial Narrow"/>
      </rPr>
      <t>S. Babineau &amp; L. Gray</t>
    </r>
  </si>
  <si>
    <r>
      <rPr>
        <sz val="11"/>
        <color indexed="8"/>
        <rFont val="Arial Narrow"/>
      </rPr>
      <t>V. Lagacé &amp; C. Stanert</t>
    </r>
  </si>
  <si>
    <r>
      <rPr>
        <b/>
        <i/>
        <sz val="11"/>
        <color indexed="8"/>
        <rFont val="Arial Narrow"/>
      </rPr>
      <t>2-BATON / 3-BATON</t>
    </r>
  </si>
  <si>
    <r>
      <rPr>
        <b/>
        <sz val="11"/>
        <color indexed="8"/>
        <rFont val="Arial Narrow"/>
      </rPr>
      <t>2-BATON "C" 12-14</t>
    </r>
  </si>
  <si>
    <r>
      <rPr>
        <b/>
        <sz val="11"/>
        <color indexed="8"/>
        <rFont val="Arial Narrow"/>
      </rPr>
      <t>2-BATON "C" 7-8 GRADED</t>
    </r>
  </si>
  <si>
    <r>
      <rPr>
        <b/>
        <sz val="11"/>
        <color indexed="8"/>
        <rFont val="Arial Narrow"/>
      </rPr>
      <t>2-BATON "BN" 12-14</t>
    </r>
  </si>
  <si>
    <r>
      <rPr>
        <b/>
        <sz val="11"/>
        <color indexed="8"/>
        <rFont val="Arial Narrow"/>
      </rPr>
      <t>2-BATON "C" 9-11 GRADED</t>
    </r>
  </si>
  <si>
    <r>
      <rPr>
        <b/>
        <sz val="11"/>
        <color indexed="8"/>
        <rFont val="Arial Narrow"/>
      </rPr>
      <t>2-BATON "BN" 15-17</t>
    </r>
  </si>
  <si>
    <r>
      <rPr>
        <b/>
        <sz val="11"/>
        <color indexed="8"/>
        <rFont val="Arial Narrow"/>
      </rPr>
      <t>2-BATON "BI" 12-14</t>
    </r>
  </si>
  <si>
    <r>
      <rPr>
        <b/>
        <sz val="11"/>
        <color indexed="8"/>
        <rFont val="Arial Narrow"/>
      </rPr>
      <t>2-BATON "BI" 15-17</t>
    </r>
  </si>
  <si>
    <r>
      <rPr>
        <b/>
        <sz val="11"/>
        <color indexed="8"/>
        <rFont val="Arial Narrow"/>
      </rPr>
      <t>2-BATON "BA" 15-17</t>
    </r>
  </si>
  <si>
    <r>
      <rPr>
        <b/>
        <sz val="11"/>
        <color indexed="8"/>
        <rFont val="Arial Narrow"/>
      </rPr>
      <t>2-BATON "BA" 12-14</t>
    </r>
  </si>
  <si>
    <r>
      <rPr>
        <b/>
        <sz val="11"/>
        <color indexed="8"/>
        <rFont val="Arial Narrow"/>
      </rPr>
      <t>2-BATON "BI" 18+</t>
    </r>
  </si>
  <si>
    <r>
      <rPr>
        <b/>
        <sz val="11"/>
        <color indexed="8"/>
        <rFont val="Arial Narrow"/>
      </rPr>
      <t>2-BATON "A" 18+</t>
    </r>
  </si>
  <si>
    <r>
      <rPr>
        <b/>
        <sz val="11"/>
        <color indexed="8"/>
        <rFont val="Arial Narrow"/>
      </rPr>
      <t>5 MINUTE BREAK</t>
    </r>
  </si>
  <si>
    <r>
      <rPr>
        <b/>
        <sz val="11"/>
        <color indexed="8"/>
        <rFont val="Arial Narrow"/>
      </rPr>
      <t>3-BATON "C" 12-14</t>
    </r>
  </si>
  <si>
    <r>
      <rPr>
        <b/>
        <sz val="11"/>
        <color indexed="8"/>
        <rFont val="Arial Narrow"/>
      </rPr>
      <t>3-BATON "BA" 15-17</t>
    </r>
  </si>
  <si>
    <r>
      <rPr>
        <b/>
        <sz val="11"/>
        <color indexed="8"/>
        <rFont val="Arial Narrow"/>
      </rPr>
      <t>3-BATON "BI" 15-17</t>
    </r>
  </si>
  <si>
    <r>
      <rPr>
        <b/>
        <sz val="11"/>
        <color indexed="8"/>
        <rFont val="Arial Narrow"/>
      </rPr>
      <t>3-BATON "BN" 12-14</t>
    </r>
  </si>
  <si>
    <r>
      <rPr>
        <b/>
        <sz val="11"/>
        <color indexed="8"/>
        <rFont val="Arial Narrow"/>
      </rPr>
      <t>3-BATON "A" 18+</t>
    </r>
  </si>
  <si>
    <r>
      <rPr>
        <b/>
        <i/>
        <sz val="11"/>
        <color indexed="8"/>
        <rFont val="Arial Narrow"/>
      </rPr>
      <t>SOLO DANCE</t>
    </r>
  </si>
  <si>
    <r>
      <rPr>
        <b/>
        <sz val="11"/>
        <color indexed="8"/>
        <rFont val="Arial Narrow"/>
      </rPr>
      <t xml:space="preserve">SOLO DANCE "C" 9-11 </t>
    </r>
    <r>
      <rPr>
        <b/>
        <sz val="10"/>
        <color indexed="8"/>
        <rFont val="Arial Narrow"/>
      </rPr>
      <t>GRADED</t>
    </r>
  </si>
  <si>
    <r>
      <rPr>
        <b/>
        <sz val="11"/>
        <color indexed="8"/>
        <rFont val="Arial Narrow"/>
      </rPr>
      <t>SOLO DANCE “BN” 12-14</t>
    </r>
  </si>
  <si>
    <r>
      <rPr>
        <b/>
        <sz val="11"/>
        <color indexed="8"/>
        <rFont val="Arial Narrow"/>
      </rPr>
      <t xml:space="preserve">SOLO DANCE "C" 7-8 </t>
    </r>
    <r>
      <rPr>
        <b/>
        <sz val="10"/>
        <color indexed="8"/>
        <rFont val="Arial Narrow"/>
      </rPr>
      <t>GRADED</t>
    </r>
  </si>
  <si>
    <r>
      <rPr>
        <b/>
        <sz val="11"/>
        <color indexed="8"/>
        <rFont val="Arial Narrow"/>
      </rPr>
      <t>SOLO DANCE "BN" 18+</t>
    </r>
  </si>
  <si>
    <r>
      <rPr>
        <b/>
        <sz val="11"/>
        <color indexed="8"/>
        <rFont val="Arial Narrow"/>
      </rPr>
      <t>SOLO DANCE "BI" 12-14</t>
    </r>
  </si>
  <si>
    <r>
      <rPr>
        <b/>
        <sz val="11"/>
        <color indexed="8"/>
        <rFont val="Arial Narrow"/>
      </rPr>
      <t>SOLO DANCE “C” 12-14</t>
    </r>
  </si>
  <si>
    <r>
      <rPr>
        <b/>
        <sz val="11"/>
        <color indexed="8"/>
        <rFont val="Arial Narrow"/>
      </rPr>
      <t>SOLO DANCE "BN" 15-17</t>
    </r>
  </si>
  <si>
    <r>
      <rPr>
        <b/>
        <sz val="11"/>
        <color indexed="8"/>
        <rFont val="Arial Narrow"/>
      </rPr>
      <t>SOLO DANCE "BI" 15-17</t>
    </r>
  </si>
  <si>
    <r>
      <rPr>
        <b/>
        <sz val="11"/>
        <color indexed="8"/>
        <rFont val="Arial Narrow"/>
      </rPr>
      <t>SOLO DANCE "BI" 18+</t>
    </r>
  </si>
  <si>
    <r>
      <rPr>
        <b/>
        <sz val="11"/>
        <color indexed="8"/>
        <rFont val="Arial Narrow"/>
      </rPr>
      <t>SOLO DANCE "BA" 18+</t>
    </r>
  </si>
  <si>
    <r>
      <rPr>
        <b/>
        <sz val="11"/>
        <color indexed="8"/>
        <rFont val="Arial Narrow"/>
      </rPr>
      <t>SOLO DANCE "A" 18+</t>
    </r>
  </si>
  <si>
    <r>
      <rPr>
        <sz val="11"/>
        <color indexed="8"/>
        <rFont val="Arial Narrow"/>
      </rPr>
      <t>Mckenzie Jarvis</t>
    </r>
  </si>
  <si>
    <r>
      <rPr>
        <b/>
        <sz val="11"/>
        <color indexed="8"/>
        <rFont val="Arial Narrow"/>
      </rPr>
      <t>SOLO DANCE "BA" 15-17</t>
    </r>
  </si>
  <si>
    <r>
      <rPr>
        <b/>
        <sz val="11"/>
        <color indexed="8"/>
        <rFont val="Arial Narrow"/>
      </rPr>
      <t>SOLO DANCE "A" 15-17</t>
    </r>
  </si>
  <si>
    <t>IND &amp; DUET</t>
  </si>
  <si>
    <t>*EVENT</t>
  </si>
  <si>
    <r>
      <rPr>
        <b/>
        <sz val="11"/>
        <color indexed="8"/>
        <rFont val="Calibri"/>
      </rPr>
      <t xml:space="preserve">m_event                             </t>
    </r>
    <r>
      <rPr>
        <b/>
        <i/>
        <sz val="9"/>
        <color indexed="22"/>
        <rFont val="Calibri"/>
      </rPr>
      <t>DO NOT USE                               HIDE COLUMN</t>
    </r>
  </si>
  <si>
    <t>LANE</t>
  </si>
  <si>
    <t>SET</t>
  </si>
  <si>
    <t>ATHLETE</t>
  </si>
  <si>
    <t>CLUB CODE</t>
  </si>
  <si>
    <t>EVENT</t>
  </si>
  <si>
    <t>LEVEL</t>
  </si>
  <si>
    <t>AGE DIVISION</t>
  </si>
  <si>
    <t>*m_age division</t>
  </si>
  <si>
    <t>JUDGE NAME</t>
  </si>
  <si>
    <t>GROSS SCORE</t>
  </si>
  <si>
    <t>PENALTY</t>
  </si>
  <si>
    <t>*NET SCORE</t>
  </si>
  <si>
    <r>
      <rPr>
        <b/>
        <sz val="11"/>
        <color indexed="8"/>
        <rFont val="Calibri"/>
      </rPr>
      <t xml:space="preserve">PLACEMENT </t>
    </r>
    <r>
      <rPr>
        <sz val="11"/>
        <color indexed="8"/>
        <rFont val="Calibri"/>
      </rPr>
      <t>sort row</t>
    </r>
  </si>
  <si>
    <t>*MOVE UP</t>
  </si>
  <si>
    <r>
      <rPr>
        <b/>
        <sz val="11"/>
        <color indexed="8"/>
        <rFont val="Calibri"/>
      </rPr>
      <t xml:space="preserve">MOVE-UP </t>
    </r>
    <r>
      <rPr>
        <b/>
        <sz val="11"/>
        <color indexed="24"/>
        <rFont val="Calibri"/>
      </rPr>
      <t>FORMULA</t>
    </r>
  </si>
  <si>
    <r>
      <rPr>
        <b/>
        <sz val="11"/>
        <color indexed="8"/>
        <rFont val="Calibri"/>
      </rPr>
      <t xml:space="preserve">LEVEL C </t>
    </r>
    <r>
      <rPr>
        <b/>
        <i/>
        <sz val="9"/>
        <color indexed="24"/>
        <rFont val="Calibri"/>
      </rPr>
      <t>GRADED   EVENT</t>
    </r>
  </si>
  <si>
    <r>
      <rPr>
        <b/>
        <sz val="11"/>
        <color indexed="8"/>
        <rFont val="Calibri"/>
      </rPr>
      <t xml:space="preserve">LEVEL BN </t>
    </r>
    <r>
      <rPr>
        <b/>
        <i/>
        <sz val="9"/>
        <color indexed="24"/>
        <rFont val="Calibri"/>
      </rPr>
      <t>GRADED   EVENT</t>
    </r>
  </si>
  <si>
    <t>DATE</t>
  </si>
  <si>
    <t>COMPETITION NAME(S)</t>
  </si>
  <si>
    <t>Adèle Allain</t>
  </si>
  <si>
    <t>ATLK</t>
  </si>
  <si>
    <t>Medley</t>
  </si>
  <si>
    <t>C</t>
  </si>
  <si>
    <t>7-8</t>
  </si>
  <si>
    <t>Gold</t>
  </si>
  <si>
    <t>2024 NB Provincial Open</t>
  </si>
  <si>
    <t>STAR</t>
  </si>
  <si>
    <t>BI</t>
  </si>
  <si>
    <t>9-11</t>
  </si>
  <si>
    <t>Tesfa Cruttwell</t>
  </si>
  <si>
    <t>15-17</t>
  </si>
  <si>
    <t>Diana Philips</t>
  </si>
  <si>
    <t>MOVE UP</t>
  </si>
  <si>
    <t>ETIN</t>
  </si>
  <si>
    <t>BA</t>
  </si>
  <si>
    <t>18+</t>
  </si>
  <si>
    <t>Silver</t>
  </si>
  <si>
    <t>Chloé Turnbull</t>
  </si>
  <si>
    <t>Diamond</t>
  </si>
  <si>
    <t>12-14</t>
  </si>
  <si>
    <t>BN</t>
  </si>
  <si>
    <t>A</t>
  </si>
  <si>
    <t>X-Strut</t>
  </si>
  <si>
    <t>OPEN</t>
  </si>
  <si>
    <t>Junior</t>
  </si>
  <si>
    <t>Coll.</t>
  </si>
  <si>
    <t>Senior</t>
  </si>
  <si>
    <t>Solo</t>
  </si>
  <si>
    <t>EXP</t>
  </si>
  <si>
    <t>Bronze</t>
  </si>
  <si>
    <t>Duet</t>
  </si>
  <si>
    <t>35+</t>
  </si>
  <si>
    <t>23-28</t>
  </si>
  <si>
    <t>17-22</t>
  </si>
  <si>
    <t>29-34</t>
  </si>
  <si>
    <t>29-35</t>
  </si>
  <si>
    <t>2 Baton</t>
  </si>
  <si>
    <t>Olivia Keith</t>
  </si>
  <si>
    <t>3 Baton</t>
  </si>
  <si>
    <t>Solo Dance</t>
  </si>
  <si>
    <t xml:space="preserve"> </t>
  </si>
  <si>
    <t>PRE COMPETITIVE</t>
  </si>
  <si>
    <t>Pre-Competitive Event</t>
  </si>
  <si>
    <t>Lane</t>
  </si>
  <si>
    <t>Set</t>
  </si>
  <si>
    <t>Athlete</t>
  </si>
  <si>
    <t>Club</t>
  </si>
  <si>
    <t>Judge Name</t>
  </si>
  <si>
    <t>Caption 1</t>
  </si>
  <si>
    <t>Caption 2</t>
  </si>
  <si>
    <t>Caption 3</t>
  </si>
  <si>
    <t>Caption 4</t>
  </si>
  <si>
    <t>Caption 5</t>
  </si>
  <si>
    <t>Caption 6</t>
  </si>
  <si>
    <t>Total Points</t>
  </si>
  <si>
    <r>
      <rPr>
        <b/>
        <sz val="12"/>
        <color indexed="8"/>
        <rFont val="Calibri"/>
      </rPr>
      <t>Total Points</t>
    </r>
    <r>
      <rPr>
        <b/>
        <sz val="12"/>
        <color indexed="24"/>
        <rFont val="Calibri"/>
      </rPr>
      <t xml:space="preserve"> </t>
    </r>
    <r>
      <rPr>
        <b/>
        <sz val="9"/>
        <color indexed="24"/>
        <rFont val="Calibri"/>
      </rPr>
      <t>FORMULA</t>
    </r>
  </si>
  <si>
    <t>Proficiency Ribbon</t>
  </si>
  <si>
    <r>
      <rPr>
        <b/>
        <sz val="12"/>
        <color indexed="8"/>
        <rFont val="Calibri"/>
      </rPr>
      <t xml:space="preserve">Proficiency Ribbon </t>
    </r>
    <r>
      <rPr>
        <b/>
        <sz val="9"/>
        <color indexed="24"/>
        <rFont val="Calibri"/>
      </rPr>
      <t>FORMULA</t>
    </r>
  </si>
  <si>
    <t>Date</t>
  </si>
  <si>
    <t>Competition</t>
  </si>
  <si>
    <t>Basic March I</t>
  </si>
  <si>
    <t>G</t>
  </si>
  <si>
    <t>VG</t>
  </si>
  <si>
    <t>April 27, 2024</t>
  </si>
  <si>
    <t>E</t>
  </si>
  <si>
    <t>Zoé Noël</t>
  </si>
  <si>
    <t>N</t>
  </si>
  <si>
    <t>Zoé Gallant</t>
  </si>
  <si>
    <t>Martina Noël</t>
  </si>
  <si>
    <t>FBT</t>
  </si>
  <si>
    <t>Basic March II</t>
  </si>
  <si>
    <t>Genève Rousselle</t>
  </si>
  <si>
    <t>Céleste Breau</t>
  </si>
  <si>
    <t>Forward Motion I</t>
  </si>
  <si>
    <t>Forward Motion II</t>
  </si>
  <si>
    <t>Medley I</t>
  </si>
  <si>
    <t>Medley II</t>
  </si>
  <si>
    <t>Solo I</t>
  </si>
  <si>
    <t>Solo II</t>
  </si>
  <si>
    <t>2 Baton I</t>
  </si>
  <si>
    <t>2 Baton II</t>
  </si>
  <si>
    <t>Solo Dance I</t>
  </si>
  <si>
    <t>Solo Dance II</t>
  </si>
  <si>
    <t>ATHLETE LIST</t>
  </si>
  <si>
    <t>Athletes</t>
  </si>
  <si>
    <t>Code</t>
  </si>
  <si>
    <t>Abigail McKinnon</t>
  </si>
  <si>
    <t>Alexa Saunders</t>
  </si>
  <si>
    <t>Alexis Francis</t>
  </si>
  <si>
    <t>Alisa Sposabava</t>
  </si>
  <si>
    <t>Alyssa Allain</t>
  </si>
  <si>
    <t>Alyssa Bourque</t>
  </si>
  <si>
    <t>Alyssa Maillet</t>
  </si>
  <si>
    <t>Anastasiia Dzyuba</t>
  </si>
  <si>
    <t>Angélie Bernard</t>
  </si>
  <si>
    <t>Annabelle Arsenault</t>
  </si>
  <si>
    <t>Ariane Cormier</t>
  </si>
  <si>
    <t>Arielle Collette</t>
  </si>
  <si>
    <t>Autumn Coulombe</t>
  </si>
  <si>
    <t>Aveea De Wolfe</t>
  </si>
  <si>
    <t>Ayda-May Greenaway-Tompkins</t>
  </si>
  <si>
    <t>Brhiannon Savoie-Tay</t>
  </si>
  <si>
    <t>Brianna Middleton</t>
  </si>
  <si>
    <t>Brielle Poirier</t>
  </si>
  <si>
    <t>Brooklyn Baskerville</t>
  </si>
  <si>
    <t>Callie-Rose Leclair-Savoie</t>
  </si>
  <si>
    <t>Camie Mazerolle</t>
  </si>
  <si>
    <t>Chloé Godin</t>
  </si>
  <si>
    <t>Clara Stanert</t>
  </si>
  <si>
    <t>Dani Berrigan</t>
  </si>
  <si>
    <t>Desiray Mitchell</t>
  </si>
  <si>
    <t>Eliana Haché</t>
  </si>
  <si>
    <t>Elisabelle Mazerolle</t>
  </si>
  <si>
    <t>Eliza Savoie</t>
  </si>
  <si>
    <t>Ellie Leclair</t>
  </si>
  <si>
    <t>Ellie Roberts</t>
  </si>
  <si>
    <t>Elora Wheaton</t>
  </si>
  <si>
    <t>Emilie Arsenault</t>
  </si>
  <si>
    <t>Emilie Blanchard</t>
  </si>
  <si>
    <t>Emma Comeau</t>
  </si>
  <si>
    <t>Emma Ringuette</t>
  </si>
  <si>
    <t>Gabriella Robichaud</t>
  </si>
  <si>
    <t>Gigi Robertson</t>
  </si>
  <si>
    <t>Ginny Greenaway-Tompkins</t>
  </si>
  <si>
    <t>Isabel Gri</t>
  </si>
  <si>
    <t>Isabel Parker</t>
  </si>
  <si>
    <t>Isabella Savoie</t>
  </si>
  <si>
    <t>Jacqueline Kaufman</t>
  </si>
  <si>
    <t>Janie Ouellette</t>
  </si>
  <si>
    <t>Joanna Zhang</t>
  </si>
  <si>
    <t>Josée Rousselle</t>
  </si>
  <si>
    <t>Julie Allain</t>
  </si>
  <si>
    <t>Katiana Blanchard</t>
  </si>
  <si>
    <t>Kelsie Robichaud</t>
  </si>
  <si>
    <t>Khloé Savoie</t>
  </si>
  <si>
    <t>Kloé Giant</t>
  </si>
  <si>
    <t>Kwynn Bamberger</t>
  </si>
  <si>
    <t>Kyra Blain</t>
  </si>
  <si>
    <t>Lucy Gray</t>
  </si>
  <si>
    <t>Lyndsay Rudolph</t>
  </si>
  <si>
    <t>MacKenzie Jarvis</t>
  </si>
  <si>
    <t>Madeleine Blanchard</t>
  </si>
  <si>
    <t>Maélie Savoie</t>
  </si>
  <si>
    <t>Maeva Savoie</t>
  </si>
  <si>
    <t>Maïka Cormier</t>
  </si>
  <si>
    <t>Maïka Morin</t>
  </si>
  <si>
    <t>Marie-Eve Léger</t>
  </si>
  <si>
    <t>Marissa Caissie</t>
  </si>
  <si>
    <t>Meghan Richard LeBlanc</t>
  </si>
  <si>
    <t>Mélanie Thébeau</t>
  </si>
  <si>
    <t>Mélodie Furlotte</t>
  </si>
  <si>
    <t>Mia-Belle Gould</t>
  </si>
  <si>
    <t>Miguelle Richard</t>
  </si>
  <si>
    <t>Mirabelle Drisdelle</t>
  </si>
  <si>
    <t>Noémie Savoie</t>
  </si>
  <si>
    <t>Olive Léger</t>
  </si>
  <si>
    <t>Olivia Benoit</t>
  </si>
  <si>
    <t>Olivia Berrigan</t>
  </si>
  <si>
    <t>Rebecca Crosby</t>
  </si>
  <si>
    <t>Sasha Dolynska</t>
  </si>
  <si>
    <t>Sharlett Carroll</t>
  </si>
  <si>
    <t>B</t>
  </si>
  <si>
    <t>Sofia Collette</t>
  </si>
  <si>
    <t>Sophie Babineau</t>
  </si>
  <si>
    <t>D</t>
  </si>
  <si>
    <t>Sophie Boomer-Searle</t>
  </si>
  <si>
    <t>Starr Melanson</t>
  </si>
  <si>
    <t>Taya Untura</t>
  </si>
  <si>
    <t>Uliana Soloviova</t>
  </si>
  <si>
    <t>Valérie LeBlanc</t>
  </si>
  <si>
    <t>Valika Allain</t>
  </si>
  <si>
    <t>Véronique Lagacé</t>
  </si>
  <si>
    <t>Xavier Bernard</t>
  </si>
  <si>
    <t>Zoé Comeau</t>
  </si>
  <si>
    <t>Zoé LeBlanc</t>
  </si>
  <si>
    <t>Brooklynn Cormier</t>
  </si>
  <si>
    <t>GROUP SET SYSTEM</t>
  </si>
  <si>
    <t>GROUP RESULTS</t>
  </si>
  <si>
    <t>If you only have one judge scoring groups, enter "0.00" for Judge 2 Columns and hide prior to printing results</t>
  </si>
  <si>
    <t>LANE 1</t>
  </si>
  <si>
    <t>Judge 2 name</t>
  </si>
  <si>
    <t>GROUP EVENT &amp; DIVISION</t>
  </si>
  <si>
    <t>GROUP NAME</t>
  </si>
  <si>
    <t>Penalty</t>
  </si>
  <si>
    <t>J1 Gross</t>
  </si>
  <si>
    <t>J1 Net</t>
  </si>
  <si>
    <t>J1 Rank</t>
  </si>
  <si>
    <t>J2 Gross</t>
  </si>
  <si>
    <t>J2 Net</t>
  </si>
  <si>
    <t>J2 Rank</t>
  </si>
  <si>
    <t>RANK TOTAL</t>
  </si>
  <si>
    <t>PLACE</t>
  </si>
  <si>
    <t>TIE BREAK</t>
  </si>
  <si>
    <t>Rule the World</t>
  </si>
  <si>
    <t>LANE 2</t>
  </si>
  <si>
    <t>Queen</t>
  </si>
  <si>
    <t>SILVER</t>
  </si>
  <si>
    <t>LANE 3</t>
  </si>
  <si>
    <t>Palladio</t>
  </si>
  <si>
    <t>Enter the Judges' names as assigned for caption scoring</t>
  </si>
  <si>
    <t>Judge</t>
  </si>
  <si>
    <t>WBTF ARTISTIC GROUP</t>
  </si>
  <si>
    <t>General Effect</t>
  </si>
  <si>
    <t>Choreo &amp; Design</t>
  </si>
  <si>
    <t>Baton</t>
  </si>
  <si>
    <t>Body</t>
  </si>
  <si>
    <t>Gross Score</t>
  </si>
  <si>
    <t>Net Score</t>
  </si>
  <si>
    <t>Place</t>
  </si>
  <si>
    <t>WBTF Artistic Group</t>
  </si>
  <si>
    <t>BN COMPULSORIES only</t>
  </si>
  <si>
    <t>BN Compulsories</t>
  </si>
  <si>
    <t>Competition:</t>
  </si>
  <si>
    <t>2024 NB Provincials Open</t>
  </si>
  <si>
    <t>Date:</t>
  </si>
  <si>
    <t>April 26, 2024</t>
  </si>
  <si>
    <t>BN COMPULSORIES</t>
  </si>
  <si>
    <t xml:space="preserve"> Judge:  Brenda Cooper</t>
  </si>
  <si>
    <t>Age Division</t>
  </si>
  <si>
    <t>GROSS Total</t>
  </si>
  <si>
    <t>Placement</t>
  </si>
  <si>
    <t>Juvenile</t>
  </si>
  <si>
    <t>Stand alone event - single judged</t>
  </si>
  <si>
    <t>BI COMPULSORIES only</t>
  </si>
  <si>
    <t>BI Compulsories</t>
  </si>
  <si>
    <t>Determine either Set A or B</t>
  </si>
  <si>
    <t>SET A=</t>
  </si>
  <si>
    <t>1, 4, 6, 8, 9, 11, 14, 15</t>
  </si>
  <si>
    <t>SET B=</t>
  </si>
  <si>
    <t>2, 3, 5, 7, 10, 12, 13, 14</t>
  </si>
  <si>
    <r>
      <rPr>
        <b/>
        <sz val="12"/>
        <color indexed="8"/>
        <rFont val="Calibri"/>
      </rPr>
      <t xml:space="preserve">BI COMPULSORIES - </t>
    </r>
    <r>
      <rPr>
        <b/>
        <sz val="12"/>
        <color indexed="24"/>
        <rFont val="Calibri"/>
      </rPr>
      <t>SET A</t>
    </r>
  </si>
  <si>
    <t>Judge:</t>
  </si>
  <si>
    <t>AVG</t>
  </si>
  <si>
    <t>% Score</t>
  </si>
  <si>
    <r>
      <rPr>
        <b/>
        <sz val="12"/>
        <color indexed="8"/>
        <rFont val="Calibri"/>
      </rPr>
      <t xml:space="preserve">BI COMPULSORIES - </t>
    </r>
    <r>
      <rPr>
        <b/>
        <sz val="12"/>
        <color indexed="24"/>
        <rFont val="Calibri"/>
      </rPr>
      <t>SET B</t>
    </r>
  </si>
  <si>
    <t>BI Compulsories - Combined Sets A &amp; B</t>
  </si>
  <si>
    <t>BI - SET A &amp; B Combined</t>
  </si>
  <si>
    <t>Division</t>
  </si>
  <si>
    <t>BA &amp; JR A SHORT PROGRAM only</t>
  </si>
  <si>
    <t>Short Program</t>
  </si>
  <si>
    <t>Senior BA</t>
  </si>
  <si>
    <t>6a.</t>
  </si>
  <si>
    <t>6b.</t>
  </si>
  <si>
    <t>6 AVG</t>
  </si>
  <si>
    <t>RE Total</t>
  </si>
  <si>
    <t>NET Score</t>
  </si>
  <si>
    <t>Stand alone event - 1 or 2 Judges</t>
  </si>
  <si>
    <t>SENIOR A SHORT PROGRAM only</t>
  </si>
  <si>
    <t>Senior A</t>
  </si>
  <si>
    <t xml:space="preserve">RE Judge: </t>
  </si>
  <si>
    <t>Name</t>
  </si>
  <si>
    <t>C&amp;P Judge:</t>
  </si>
  <si>
    <t>Composition 9</t>
  </si>
  <si>
    <t>Performance 10</t>
  </si>
  <si>
    <t>Total Penalties</t>
  </si>
  <si>
    <t>NET SCORE</t>
  </si>
  <si>
    <t>Stand alone event - 2 or 3 Judges</t>
  </si>
  <si>
    <t>BI COMP &amp; FS</t>
  </si>
  <si>
    <t>Compulsories &amp; Freestyle</t>
  </si>
  <si>
    <t>Compulsory Scores</t>
  </si>
  <si>
    <t>Freestyle</t>
  </si>
  <si>
    <t>CLUB</t>
  </si>
  <si>
    <t>Judge 1</t>
  </si>
  <si>
    <t>Judge 2</t>
  </si>
  <si>
    <t>Average</t>
  </si>
  <si>
    <t>Comp Total</t>
  </si>
  <si>
    <t>Comp %</t>
  </si>
  <si>
    <t>Judge 1 Name</t>
  </si>
  <si>
    <t>Judge 2 Name</t>
  </si>
  <si>
    <t>Total FS score</t>
  </si>
  <si>
    <t>Total Penalty</t>
  </si>
  <si>
    <t>NET</t>
  </si>
  <si>
    <t>Total</t>
  </si>
  <si>
    <t>CODE</t>
  </si>
  <si>
    <t>Comp TOTAL</t>
  </si>
  <si>
    <t>Component</t>
  </si>
  <si>
    <t xml:space="preserve"> /16</t>
  </si>
  <si>
    <t>TM</t>
  </si>
  <si>
    <t>AE</t>
  </si>
  <si>
    <t>Total Score</t>
  </si>
  <si>
    <t>AVG Score</t>
  </si>
  <si>
    <t>is /# Judges</t>
  </si>
  <si>
    <t>% Total</t>
  </si>
  <si>
    <t>drop (x .75)</t>
  </si>
  <si>
    <t>Composite</t>
  </si>
  <si>
    <t>BA &amp; JR A SP &amp; FS</t>
  </si>
  <si>
    <t>Short Program &amp; Freestyle</t>
  </si>
  <si>
    <t>Total RE</t>
  </si>
  <si>
    <t>and /16</t>
  </si>
  <si>
    <t>SR A SP &amp; FS</t>
  </si>
  <si>
    <t>C&amp;P Total</t>
  </si>
  <si>
    <t>plus C&amp;P</t>
  </si>
  <si>
    <t>PAIR</t>
  </si>
  <si>
    <t>WBTF PAIR</t>
  </si>
  <si>
    <t>Judge AVG</t>
  </si>
  <si>
    <t xml:space="preserve">PAIR </t>
  </si>
  <si>
    <t>Score</t>
  </si>
  <si>
    <t>DATA VALIDATION</t>
  </si>
  <si>
    <t>DROP DOWN - IND &amp; DUET page</t>
  </si>
  <si>
    <t>Drop Down - group page</t>
  </si>
  <si>
    <t>MOVE UP Table</t>
  </si>
  <si>
    <t>PRECOMP Tables</t>
  </si>
  <si>
    <t>DANCE TWIRL TEAM</t>
  </si>
  <si>
    <t>Value</t>
  </si>
  <si>
    <t>Column A</t>
  </si>
  <si>
    <t>TWIRL TEAM</t>
  </si>
  <si>
    <t>Youth BA</t>
  </si>
  <si>
    <t>FREESTYLE TEAM</t>
  </si>
  <si>
    <t>Youth A</t>
  </si>
  <si>
    <t>ARTISTIC GROUP</t>
  </si>
  <si>
    <t>Junior BA</t>
  </si>
  <si>
    <t>POM POM TEAM</t>
  </si>
  <si>
    <t>Junior A</t>
  </si>
  <si>
    <t>TWIRL TEAM (Gloria)</t>
  </si>
  <si>
    <t>Collegiate BA</t>
  </si>
  <si>
    <t>TWIRLING CORPS</t>
  </si>
  <si>
    <t>ELITE</t>
  </si>
  <si>
    <t>DIVISION</t>
  </si>
  <si>
    <t>Range Low</t>
  </si>
  <si>
    <t>Range High</t>
  </si>
  <si>
    <t>Final Grade</t>
  </si>
  <si>
    <t>SMALL PRIMARY</t>
  </si>
  <si>
    <t>Juvenile BI</t>
  </si>
  <si>
    <t>LARGE PRIMARY</t>
  </si>
  <si>
    <t>Junior BI</t>
  </si>
  <si>
    <t>SMALL JUVENILE</t>
  </si>
  <si>
    <t>Senior BI</t>
  </si>
  <si>
    <t>LARGE JUVENILE</t>
  </si>
  <si>
    <t>Collegiate BI</t>
  </si>
  <si>
    <t>GROUP I</t>
  </si>
  <si>
    <t>SMALL JUNIOR</t>
  </si>
  <si>
    <t>GROUP II</t>
  </si>
  <si>
    <t>LARGE JUNIOR</t>
  </si>
  <si>
    <t>SMALL SENIOR</t>
  </si>
  <si>
    <t>COMPETITIVE</t>
  </si>
  <si>
    <t>LARGE SENIOR</t>
  </si>
  <si>
    <t>EVENTS</t>
  </si>
  <si>
    <t>WBTF</t>
  </si>
  <si>
    <t>Column E</t>
  </si>
  <si>
    <t>Juvenile BA</t>
  </si>
  <si>
    <t>MINOR EVENTS</t>
  </si>
  <si>
    <t>Compulsories</t>
  </si>
  <si>
    <t>PRE COMPETITIVE LETTER GRADE</t>
  </si>
  <si>
    <t>IBTF</t>
  </si>
  <si>
    <t>Artistic Twirl</t>
  </si>
  <si>
    <t>Artistic Pair</t>
  </si>
  <si>
    <t>Soloist</t>
  </si>
  <si>
    <t>LEVEL Column F</t>
  </si>
  <si>
    <t>GRADED EVENTS C &amp; 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</si>
</sst>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quot; &quot;d&quot;, &quot;yyyy"/>
    <numFmt numFmtId="165" formatCode="0.0000"/>
    <numFmt numFmtId="166" formatCode="0.000"/>
  </numFmts>
  <fonts count="44">
    <font>
      <sz val="11"/>
      <color indexed="8"/>
      <name val="Calibri"/>
    </font>
    <font>
      <sz val="12"/>
      <color indexed="8"/>
      <name val="Calibri"/>
    </font>
    <font>
      <sz val="14"/>
      <color indexed="8"/>
      <name val="Calibri"/>
    </font>
    <font>
      <u/>
      <sz val="12"/>
      <color indexed="11"/>
      <name val="Calibri"/>
    </font>
    <font>
      <b/>
      <sz val="11"/>
      <color indexed="8"/>
      <name val="Arial Narrow"/>
    </font>
    <font>
      <b/>
      <sz val="11"/>
      <color indexed="15"/>
      <name val="Arial Narrow"/>
    </font>
    <font>
      <b/>
      <i/>
      <sz val="11"/>
      <color indexed="8"/>
      <name val="Arial Narrow"/>
    </font>
    <font>
      <sz val="11"/>
      <color indexed="8"/>
      <name val="Arial Narrow"/>
    </font>
    <font>
      <sz val="10"/>
      <color indexed="8"/>
      <name val="Times New Roman"/>
    </font>
    <font>
      <b/>
      <i/>
      <sz val="10"/>
      <color indexed="8"/>
      <name val="Arial Narrow"/>
    </font>
    <font>
      <b/>
      <sz val="10"/>
      <color indexed="8"/>
      <name val="Arial Narrow"/>
    </font>
    <font>
      <b/>
      <sz val="11"/>
      <color indexed="8"/>
      <name val="Calibri"/>
    </font>
    <font>
      <b/>
      <i/>
      <sz val="9"/>
      <color indexed="22"/>
      <name val="Calibri"/>
    </font>
    <font>
      <b/>
      <sz val="11"/>
      <color indexed="24"/>
      <name val="Calibri"/>
    </font>
    <font>
      <b/>
      <i/>
      <sz val="9"/>
      <color indexed="24"/>
      <name val="Calibri"/>
    </font>
    <font>
      <strike/>
      <sz val="11"/>
      <color indexed="8"/>
      <name val="Calibri"/>
    </font>
    <font>
      <strike/>
      <sz val="11"/>
      <color indexed="8"/>
      <name val="Arial Narrow"/>
    </font>
    <font>
      <b/>
      <strike/>
      <sz val="11"/>
      <color indexed="8"/>
      <name val="Calibri"/>
    </font>
    <font>
      <sz val="10"/>
      <color indexed="8"/>
      <name val="Arial"/>
    </font>
    <font>
      <b/>
      <sz val="12"/>
      <color indexed="8"/>
      <name val="Calibri"/>
    </font>
    <font>
      <b/>
      <sz val="12"/>
      <color indexed="24"/>
      <name val="Calibri"/>
    </font>
    <font>
      <b/>
      <sz val="9"/>
      <color indexed="24"/>
      <name val="Calibri"/>
    </font>
    <font>
      <sz val="12"/>
      <color indexed="8"/>
      <name val="Arial"/>
    </font>
    <font>
      <b/>
      <sz val="10"/>
      <color indexed="8"/>
      <name val="Helvetica Neue"/>
    </font>
    <font>
      <b/>
      <i/>
      <sz val="12"/>
      <color indexed="11"/>
      <name val="Calibri"/>
    </font>
    <font>
      <b/>
      <sz val="12"/>
      <color indexed="15"/>
      <name val="Calibri"/>
    </font>
    <font>
      <i/>
      <sz val="11"/>
      <color indexed="24"/>
      <name val="Calibri"/>
    </font>
    <font>
      <b/>
      <sz val="14"/>
      <color indexed="15"/>
      <name val="Calibri"/>
    </font>
    <font>
      <b/>
      <sz val="14"/>
      <color indexed="8"/>
      <name val="Calibri"/>
    </font>
    <font>
      <b/>
      <sz val="14"/>
      <color indexed="24"/>
      <name val="Calibri"/>
    </font>
    <font>
      <b/>
      <i/>
      <sz val="14"/>
      <color indexed="8"/>
      <name val="Calibri"/>
    </font>
    <font>
      <i/>
      <sz val="12"/>
      <color indexed="8"/>
      <name val="Calibri"/>
    </font>
    <font>
      <b/>
      <sz val="9"/>
      <color indexed="22"/>
      <name val="Calibri"/>
    </font>
    <font>
      <b/>
      <sz val="11"/>
      <color indexed="22"/>
      <name val="Calibri"/>
    </font>
    <font>
      <i/>
      <sz val="10"/>
      <color indexed="8"/>
      <name val="Calibri"/>
    </font>
    <font>
      <b/>
      <i/>
      <sz val="12"/>
      <color indexed="8"/>
      <name val="Calibri"/>
    </font>
    <font>
      <sz val="12"/>
      <color indexed="22"/>
      <name val="Calibri"/>
    </font>
    <font>
      <strike/>
      <sz val="12"/>
      <color indexed="8"/>
      <name val="Calibri"/>
    </font>
    <font>
      <sz val="12"/>
      <color indexed="24"/>
      <name val="Calibri"/>
    </font>
    <font>
      <b/>
      <i/>
      <sz val="15"/>
      <color indexed="8"/>
      <name val="Calibri"/>
    </font>
    <font>
      <sz val="20"/>
      <color indexed="8"/>
      <name val="Calibri"/>
    </font>
    <font>
      <sz val="11"/>
      <color indexed="24"/>
      <name val="Calibri"/>
    </font>
    <font>
      <b/>
      <i/>
      <sz val="14"/>
      <color indexed="24"/>
      <name val="Calibri"/>
    </font>
    <font>
      <sz val="12"/>
      <color indexed="8"/>
      <name val="Arial Rounded MT Bold"/>
    </font>
  </fonts>
  <fills count="1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8"/>
        <bgColor auto="1"/>
      </patternFill>
    </fill>
    <fill>
      <patternFill patternType="solid">
        <fgColor indexed="28"/>
        <bgColor auto="1"/>
      </patternFill>
    </fill>
    <fill>
      <patternFill patternType="solid">
        <fgColor indexed="29"/>
        <bgColor auto="1"/>
      </patternFill>
    </fill>
    <fill>
      <patternFill patternType="solid">
        <fgColor indexed="30"/>
        <bgColor auto="1"/>
      </patternFill>
    </fill>
  </fills>
  <borders count="73">
    <border>
      <left/>
      <right/>
      <top/>
      <bottom/>
      <diagonal/>
    </border>
    <border>
      <left style="thin">
        <color indexed="12"/>
      </left>
      <right style="thin">
        <color indexed="13"/>
      </right>
      <top style="thin">
        <color indexed="12"/>
      </top>
      <bottom style="thin">
        <color indexed="12"/>
      </bottom>
      <diagonal/>
    </border>
    <border>
      <left style="thin">
        <color indexed="13"/>
      </left>
      <right style="thin">
        <color indexed="13"/>
      </right>
      <top style="thin">
        <color indexed="8"/>
      </top>
      <bottom style="thin">
        <color indexed="8"/>
      </bottom>
      <diagonal/>
    </border>
    <border>
      <left style="thin">
        <color indexed="13"/>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8"/>
      </bottom>
      <diagonal/>
    </border>
    <border>
      <left style="thin">
        <color indexed="8"/>
      </left>
      <right style="thin">
        <color indexed="8"/>
      </right>
      <top style="thin">
        <color indexed="8"/>
      </top>
      <bottom style="thin">
        <color indexed="13"/>
      </bottom>
      <diagonal/>
    </border>
    <border>
      <left style="thin">
        <color indexed="8"/>
      </left>
      <right style="thin">
        <color indexed="12"/>
      </right>
      <top style="thin">
        <color indexed="12"/>
      </top>
      <bottom style="thin">
        <color indexed="13"/>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8"/>
      </right>
      <top style="thin">
        <color indexed="13"/>
      </top>
      <bottom style="thin">
        <color indexed="13"/>
      </bottom>
      <diagonal/>
    </border>
    <border>
      <left style="thin">
        <color indexed="8"/>
      </left>
      <right style="thin">
        <color indexed="8"/>
      </right>
      <top style="thin">
        <color indexed="13"/>
      </top>
      <bottom style="thin">
        <color indexed="8"/>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thin">
        <color indexed="22"/>
      </left>
      <right style="thin">
        <color indexed="22"/>
      </right>
      <top style="thin">
        <color indexed="22"/>
      </top>
      <bottom style="thin">
        <color indexed="27"/>
      </bottom>
      <diagonal/>
    </border>
    <border>
      <left style="thin">
        <color indexed="22"/>
      </left>
      <right style="thin">
        <color indexed="12"/>
      </right>
      <top style="thin">
        <color indexed="12"/>
      </top>
      <bottom style="thin">
        <color indexed="12"/>
      </bottom>
      <diagonal/>
    </border>
    <border>
      <left style="thin">
        <color indexed="22"/>
      </left>
      <right style="thin">
        <color indexed="27"/>
      </right>
      <top style="thin">
        <color indexed="27"/>
      </top>
      <bottom style="thin">
        <color indexed="22"/>
      </bottom>
      <diagonal/>
    </border>
    <border>
      <left style="thin">
        <color indexed="27"/>
      </left>
      <right style="thin">
        <color indexed="22"/>
      </right>
      <top style="thin">
        <color indexed="27"/>
      </top>
      <bottom style="thin">
        <color indexed="22"/>
      </bottom>
      <diagonal/>
    </border>
    <border>
      <left style="thin">
        <color indexed="22"/>
      </left>
      <right style="thin">
        <color indexed="22"/>
      </right>
      <top style="thin">
        <color indexed="27"/>
      </top>
      <bottom style="thin">
        <color indexed="22"/>
      </bottom>
      <diagonal/>
    </border>
    <border>
      <left style="thin">
        <color indexed="22"/>
      </left>
      <right style="thin">
        <color indexed="27"/>
      </right>
      <top style="thin">
        <color indexed="22"/>
      </top>
      <bottom style="thin">
        <color indexed="22"/>
      </bottom>
      <diagonal/>
    </border>
    <border>
      <left style="thin">
        <color indexed="27"/>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7"/>
      </left>
      <right style="thin">
        <color indexed="22"/>
      </right>
      <top style="thin">
        <color indexed="22"/>
      </top>
      <bottom style="thin">
        <color indexed="12"/>
      </bottom>
      <diagonal/>
    </border>
    <border>
      <left style="thin">
        <color indexed="27"/>
      </left>
      <right style="thin">
        <color indexed="22"/>
      </right>
      <top style="thin">
        <color indexed="12"/>
      </top>
      <bottom style="thin">
        <color indexed="12"/>
      </bottom>
      <diagonal/>
    </border>
    <border>
      <left style="thin">
        <color indexed="27"/>
      </left>
      <right style="thin">
        <color indexed="22"/>
      </right>
      <top style="thin">
        <color indexed="12"/>
      </top>
      <bottom style="thin">
        <color indexed="22"/>
      </bottom>
      <diagonal/>
    </border>
    <border>
      <left style="thin">
        <color indexed="22"/>
      </left>
      <right style="thin">
        <color indexed="12"/>
      </right>
      <top style="thin">
        <color indexed="22"/>
      </top>
      <bottom style="thin">
        <color indexed="12"/>
      </bottom>
      <diagonal/>
    </border>
    <border>
      <left style="thin">
        <color indexed="22"/>
      </left>
      <right style="thin">
        <color indexed="12"/>
      </right>
      <top style="thin">
        <color indexed="12"/>
      </top>
      <bottom style="thin">
        <color indexed="22"/>
      </bottom>
      <diagonal/>
    </border>
    <border>
      <left style="thin">
        <color indexed="12"/>
      </left>
      <right style="thin">
        <color indexed="12"/>
      </right>
      <top style="thin">
        <color indexed="22"/>
      </top>
      <bottom style="thin">
        <color indexed="12"/>
      </bottom>
      <diagonal/>
    </border>
    <border>
      <left style="thin">
        <color indexed="22"/>
      </left>
      <right style="thin">
        <color indexed="27"/>
      </right>
      <top style="thin">
        <color indexed="22"/>
      </top>
      <bottom style="thin">
        <color indexed="12"/>
      </bottom>
      <diagonal/>
    </border>
    <border>
      <left style="thin">
        <color indexed="22"/>
      </left>
      <right style="thin">
        <color indexed="27"/>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12"/>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2"/>
      </right>
      <top style="thin">
        <color indexed="12"/>
      </top>
      <bottom style="thin">
        <color indexed="8"/>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12"/>
      </right>
      <top/>
      <bottom style="thin">
        <color indexed="12"/>
      </bottom>
      <diagonal/>
    </border>
    <border>
      <left style="thin">
        <color indexed="12"/>
      </left>
      <right style="thin">
        <color indexed="8"/>
      </right>
      <top/>
      <bottom style="thin">
        <color indexed="12"/>
      </bottom>
      <diagonal/>
    </border>
    <border>
      <left style="thin">
        <color indexed="12"/>
      </left>
      <right/>
      <top style="thin">
        <color indexed="8"/>
      </top>
      <bottom style="thin">
        <color indexed="12"/>
      </bottom>
      <diagonal/>
    </border>
    <border>
      <left/>
      <right style="thin">
        <color indexed="12"/>
      </right>
      <top style="thin">
        <color indexed="8"/>
      </top>
      <bottom style="thin">
        <color indexed="12"/>
      </bottom>
      <diagonal/>
    </border>
    <border>
      <left style="thin">
        <color indexed="12"/>
      </left>
      <right/>
      <top style="thin">
        <color indexed="12"/>
      </top>
      <bottom style="thin">
        <color indexed="12"/>
      </bottom>
      <diagonal/>
    </border>
    <border>
      <left/>
      <right/>
      <top/>
      <bottom/>
      <diagonal/>
    </border>
    <border>
      <left/>
      <right/>
      <top/>
      <bottom style="thin">
        <color indexed="8"/>
      </bottom>
      <diagonal/>
    </border>
    <border>
      <left style="thin">
        <color indexed="12"/>
      </left>
      <right style="thin">
        <color indexed="12"/>
      </right>
      <top style="thin">
        <color indexed="12"/>
      </top>
      <bottom/>
      <diagonal/>
    </border>
    <border>
      <left style="thin">
        <color indexed="12"/>
      </left>
      <right/>
      <top/>
      <bottom/>
      <diagonal/>
    </border>
    <border>
      <left/>
      <right style="thin">
        <color indexed="12"/>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12"/>
      </top>
      <bottom style="thin">
        <color indexed="12"/>
      </bottom>
      <diagonal/>
    </border>
    <border>
      <left/>
      <right/>
      <top style="thin">
        <color indexed="12"/>
      </top>
      <bottom style="thin">
        <color indexed="8"/>
      </bottom>
      <diagonal/>
    </border>
    <border>
      <left/>
      <right/>
      <top style="thin">
        <color indexed="12"/>
      </top>
      <bottom style="thin">
        <color indexed="12"/>
      </bottom>
      <diagonal/>
    </border>
    <border>
      <left/>
      <right style="thin">
        <color indexed="12"/>
      </right>
      <top style="thin">
        <color indexed="12"/>
      </top>
      <bottom/>
      <diagonal/>
    </border>
    <border>
      <left style="thin">
        <color indexed="8"/>
      </left>
      <right/>
      <top/>
      <bottom/>
      <diagonal/>
    </border>
    <border>
      <left/>
      <right style="thin">
        <color indexed="8"/>
      </right>
      <top/>
      <bottom style="thin">
        <color indexed="12"/>
      </bottom>
      <diagonal/>
    </border>
    <border>
      <left/>
      <right style="thin">
        <color indexed="8"/>
      </right>
      <top style="thin">
        <color indexed="8"/>
      </top>
      <bottom style="thin">
        <color indexed="12"/>
      </bottom>
      <diagonal/>
    </border>
    <border>
      <left style="thin">
        <color indexed="12"/>
      </left>
      <right style="thin">
        <color indexed="12"/>
      </right>
      <top/>
      <bottom style="thin">
        <color indexed="8"/>
      </bottom>
      <diagonal/>
    </border>
    <border>
      <left/>
      <right style="thin">
        <color indexed="12"/>
      </right>
      <top/>
      <bottom/>
      <diagonal/>
    </border>
    <border>
      <left/>
      <right style="thin">
        <color indexed="8"/>
      </right>
      <top style="thin">
        <color indexed="12"/>
      </top>
      <bottom style="thin">
        <color indexed="12"/>
      </bottom>
      <diagonal/>
    </border>
  </borders>
  <cellStyleXfs count="1">
    <xf numFmtId="0" fontId="0" fillId="0" borderId="0" applyNumberFormat="0" applyFill="0" applyBorder="0" applyProtection="0"/>
  </cellStyleXfs>
  <cellXfs count="453">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49" fontId="4" fillId="4" borderId="2" xfId="0" applyNumberFormat="1" applyFont="1" applyFill="1" applyBorder="1" applyAlignment="1">
      <alignment horizontal="center" vertical="top" wrapText="1"/>
    </xf>
    <xf numFmtId="0" fontId="0" fillId="0" borderId="3" xfId="0" applyBorder="1"/>
    <xf numFmtId="0" fontId="0" fillId="0" borderId="4" xfId="0" applyBorder="1"/>
    <xf numFmtId="49" fontId="6" fillId="5" borderId="5" xfId="0" applyNumberFormat="1" applyFont="1" applyFill="1" applyBorder="1" applyAlignment="1">
      <alignment horizontal="left" vertical="top" wrapText="1" indent="5"/>
    </xf>
    <xf numFmtId="49" fontId="6" fillId="5" borderId="5" xfId="0" applyNumberFormat="1" applyFont="1" applyFill="1" applyBorder="1" applyAlignment="1">
      <alignment horizontal="center" vertical="top" wrapText="1"/>
    </xf>
    <xf numFmtId="0" fontId="0" fillId="0" borderId="6" xfId="0" applyBorder="1"/>
    <xf numFmtId="49" fontId="4" fillId="6" borderId="5" xfId="0" applyNumberFormat="1" applyFont="1" applyFill="1" applyBorder="1" applyAlignment="1">
      <alignment horizontal="left" vertical="top" wrapText="1"/>
    </xf>
    <xf numFmtId="0" fontId="0" fillId="7" borderId="5" xfId="0" applyFill="1" applyBorder="1" applyAlignment="1">
      <alignment horizontal="left" wrapText="1"/>
    </xf>
    <xf numFmtId="49" fontId="7" fillId="5" borderId="5" xfId="0" applyNumberFormat="1" applyFont="1" applyFill="1" applyBorder="1" applyAlignment="1">
      <alignment horizontal="left" vertical="top" wrapText="1"/>
    </xf>
    <xf numFmtId="0" fontId="0" fillId="0" borderId="7" xfId="0" applyBorder="1"/>
    <xf numFmtId="0" fontId="0" fillId="5" borderId="8" xfId="0" applyFill="1" applyBorder="1" applyAlignment="1">
      <alignment horizontal="left" wrapText="1"/>
    </xf>
    <xf numFmtId="0" fontId="0" fillId="7" borderId="8" xfId="0" applyFill="1" applyBorder="1" applyAlignment="1">
      <alignment horizontal="left" wrapText="1"/>
    </xf>
    <xf numFmtId="49" fontId="7" fillId="5" borderId="8" xfId="0" applyNumberFormat="1" applyFont="1" applyFill="1" applyBorder="1" applyAlignment="1">
      <alignment horizontal="left" vertical="top" wrapText="1"/>
    </xf>
    <xf numFmtId="0" fontId="0" fillId="0" borderId="9" xfId="0" applyBorder="1"/>
    <xf numFmtId="49" fontId="0" fillId="8" borderId="5" xfId="0" applyNumberFormat="1" applyFill="1" applyBorder="1" applyAlignment="1">
      <alignment horizontal="center" vertical="top" wrapText="1"/>
    </xf>
    <xf numFmtId="49" fontId="4" fillId="4" borderId="10" xfId="0" applyNumberFormat="1" applyFont="1" applyFill="1" applyBorder="1" applyAlignment="1">
      <alignment horizontal="center" vertical="top" wrapText="1"/>
    </xf>
    <xf numFmtId="49" fontId="4" fillId="4" borderId="11" xfId="0" applyNumberFormat="1" applyFont="1" applyFill="1" applyBorder="1" applyAlignment="1">
      <alignment horizontal="center" vertical="top" wrapText="1"/>
    </xf>
    <xf numFmtId="49" fontId="4" fillId="4" borderId="12" xfId="0" applyNumberFormat="1" applyFont="1" applyFill="1" applyBorder="1" applyAlignment="1">
      <alignment horizontal="center" vertical="top" wrapText="1"/>
    </xf>
    <xf numFmtId="49" fontId="4" fillId="9" borderId="13" xfId="0" applyNumberFormat="1" applyFont="1" applyFill="1" applyBorder="1" applyAlignment="1">
      <alignment horizontal="center" vertical="top" wrapText="1"/>
    </xf>
    <xf numFmtId="0" fontId="8" fillId="5" borderId="5" xfId="0" applyFont="1" applyFill="1" applyBorder="1" applyAlignment="1">
      <alignment horizontal="left" wrapText="1"/>
    </xf>
    <xf numFmtId="49" fontId="6" fillId="5" borderId="13" xfId="0" applyNumberFormat="1" applyFont="1" applyFill="1" applyBorder="1" applyAlignment="1">
      <alignment horizontal="left" vertical="top" wrapText="1"/>
    </xf>
    <xf numFmtId="49" fontId="6" fillId="5" borderId="5" xfId="0" applyNumberFormat="1" applyFont="1" applyFill="1" applyBorder="1" applyAlignment="1">
      <alignment horizontal="left" vertical="top" wrapText="1"/>
    </xf>
    <xf numFmtId="1" fontId="0" fillId="5" borderId="5" xfId="0" applyNumberFormat="1" applyFill="1" applyBorder="1" applyAlignment="1">
      <alignment horizontal="center" vertical="top"/>
    </xf>
    <xf numFmtId="0" fontId="8" fillId="7" borderId="5" xfId="0" applyFont="1" applyFill="1" applyBorder="1" applyAlignment="1">
      <alignment horizontal="left" wrapText="1"/>
    </xf>
    <xf numFmtId="49" fontId="4" fillId="6" borderId="5" xfId="0" applyNumberFormat="1" applyFont="1" applyFill="1" applyBorder="1" applyAlignment="1">
      <alignment horizontal="right" vertical="top" wrapText="1"/>
    </xf>
    <xf numFmtId="49" fontId="0" fillId="5" borderId="5" xfId="0" applyNumberFormat="1" applyFill="1" applyBorder="1" applyAlignment="1">
      <alignment horizontal="center" vertical="top"/>
    </xf>
    <xf numFmtId="49" fontId="4" fillId="6" borderId="5" xfId="0" applyNumberFormat="1" applyFont="1" applyFill="1" applyBorder="1" applyAlignment="1">
      <alignment horizontal="center" vertical="top" wrapText="1"/>
    </xf>
    <xf numFmtId="0" fontId="0" fillId="0" borderId="14" xfId="0" applyBorder="1"/>
    <xf numFmtId="0" fontId="0" fillId="4" borderId="8" xfId="0" applyFill="1" applyBorder="1" applyAlignment="1">
      <alignment horizontal="left" wrapText="1"/>
    </xf>
    <xf numFmtId="0" fontId="0" fillId="4" borderId="11" xfId="0" applyFill="1" applyBorder="1" applyAlignment="1">
      <alignment horizontal="left" wrapText="1"/>
    </xf>
    <xf numFmtId="0" fontId="0" fillId="4" borderId="12" xfId="0" applyFill="1" applyBorder="1" applyAlignment="1">
      <alignment horizontal="left" wrapText="1"/>
    </xf>
    <xf numFmtId="49" fontId="4" fillId="4" borderId="8" xfId="0" applyNumberFormat="1" applyFont="1" applyFill="1" applyBorder="1" applyAlignment="1">
      <alignment horizontal="center" vertical="top" wrapText="1"/>
    </xf>
    <xf numFmtId="0" fontId="0" fillId="5" borderId="13" xfId="0" applyFill="1" applyBorder="1" applyAlignment="1">
      <alignment horizontal="left" wrapText="1"/>
    </xf>
    <xf numFmtId="49" fontId="6" fillId="5" borderId="13" xfId="0" applyNumberFormat="1" applyFont="1" applyFill="1" applyBorder="1" applyAlignment="1">
      <alignment horizontal="left" vertical="top" wrapText="1" indent="2"/>
    </xf>
    <xf numFmtId="49" fontId="0" fillId="5" borderId="13" xfId="0" applyNumberFormat="1" applyFill="1" applyBorder="1" applyAlignment="1">
      <alignment horizontal="left" vertical="top" wrapText="1"/>
    </xf>
    <xf numFmtId="49" fontId="6" fillId="5" borderId="13" xfId="0" applyNumberFormat="1" applyFont="1" applyFill="1" applyBorder="1" applyAlignment="1">
      <alignment horizontal="right" vertical="top" wrapText="1" indent="1"/>
    </xf>
    <xf numFmtId="0" fontId="0" fillId="6" borderId="5" xfId="0" applyFill="1" applyBorder="1" applyAlignment="1">
      <alignment horizontal="left" wrapText="1"/>
    </xf>
    <xf numFmtId="49" fontId="4" fillId="6" borderId="5" xfId="0" applyNumberFormat="1" applyFont="1" applyFill="1" applyBorder="1" applyAlignment="1">
      <alignment horizontal="left" vertical="top" wrapText="1" indent="2"/>
    </xf>
    <xf numFmtId="49" fontId="4" fillId="6" borderId="5" xfId="0" applyNumberFormat="1" applyFont="1" applyFill="1" applyBorder="1" applyAlignment="1">
      <alignment horizontal="left" vertical="top" wrapText="1" indent="1"/>
    </xf>
    <xf numFmtId="49" fontId="4" fillId="6" borderId="5" xfId="0" applyNumberFormat="1" applyFont="1" applyFill="1" applyBorder="1" applyAlignment="1">
      <alignment horizontal="left" vertical="top" wrapText="1" indent="3"/>
    </xf>
    <xf numFmtId="1" fontId="7" fillId="5" borderId="5" xfId="0" applyNumberFormat="1" applyFont="1" applyFill="1" applyBorder="1" applyAlignment="1">
      <alignment horizontal="center" vertical="top"/>
    </xf>
    <xf numFmtId="49" fontId="4" fillId="6" borderId="5" xfId="0" applyNumberFormat="1" applyFont="1" applyFill="1" applyBorder="1" applyAlignment="1">
      <alignment horizontal="left" vertical="top" wrapText="1" indent="4"/>
    </xf>
    <xf numFmtId="0" fontId="0" fillId="5" borderId="5" xfId="0" applyFill="1" applyBorder="1" applyAlignment="1">
      <alignment horizontal="left" wrapText="1"/>
    </xf>
    <xf numFmtId="49" fontId="4" fillId="6" borderId="5" xfId="0" applyNumberFormat="1" applyFont="1" applyFill="1" applyBorder="1" applyAlignment="1">
      <alignment horizontal="right" vertical="top" wrapText="1" indent="1"/>
    </xf>
    <xf numFmtId="49" fontId="4" fillId="6" borderId="5" xfId="0" applyNumberFormat="1" applyFont="1" applyFill="1" applyBorder="1" applyAlignment="1">
      <alignment horizontal="left" vertical="top" wrapText="1" indent="5"/>
    </xf>
    <xf numFmtId="49" fontId="0" fillId="6" borderId="5" xfId="0" applyNumberFormat="1" applyFill="1" applyBorder="1" applyAlignment="1">
      <alignment horizontal="left" vertical="top" wrapText="1"/>
    </xf>
    <xf numFmtId="49" fontId="0" fillId="10" borderId="5" xfId="0" applyNumberFormat="1" applyFill="1" applyBorder="1" applyAlignment="1">
      <alignment vertical="center" wrapText="1"/>
    </xf>
    <xf numFmtId="49" fontId="0" fillId="11" borderId="5" xfId="0" applyNumberFormat="1" applyFill="1" applyBorder="1" applyAlignment="1">
      <alignment vertical="center" wrapText="1"/>
    </xf>
    <xf numFmtId="49" fontId="0" fillId="5" borderId="5" xfId="0" applyNumberFormat="1" applyFill="1" applyBorder="1"/>
    <xf numFmtId="49" fontId="0" fillId="0" borderId="5" xfId="0" applyNumberFormat="1" applyBorder="1"/>
    <xf numFmtId="49" fontId="0" fillId="12" borderId="5" xfId="0" applyNumberFormat="1" applyFill="1" applyBorder="1" applyAlignment="1">
      <alignment vertical="center" wrapText="1"/>
    </xf>
    <xf numFmtId="0" fontId="0" fillId="5" borderId="5" xfId="0" applyNumberFormat="1" applyFill="1" applyBorder="1" applyAlignment="1">
      <alignment horizontal="center"/>
    </xf>
    <xf numFmtId="0" fontId="0" fillId="5" borderId="5" xfId="0" applyFill="1" applyBorder="1" applyAlignment="1">
      <alignment horizontal="center"/>
    </xf>
    <xf numFmtId="49" fontId="7" fillId="13" borderId="5" xfId="0" applyNumberFormat="1" applyFont="1" applyFill="1" applyBorder="1" applyAlignment="1">
      <alignment horizontal="left" vertical="top" wrapText="1"/>
    </xf>
    <xf numFmtId="49" fontId="0" fillId="5" borderId="5" xfId="0" applyNumberFormat="1" applyFill="1" applyBorder="1" applyAlignment="1">
      <alignment horizontal="left"/>
    </xf>
    <xf numFmtId="2" fontId="0" fillId="0" borderId="5" xfId="0" applyNumberFormat="1" applyBorder="1"/>
    <xf numFmtId="0" fontId="0" fillId="0" borderId="5" xfId="0" applyBorder="1" applyAlignment="1">
      <alignment horizontal="center"/>
    </xf>
    <xf numFmtId="49" fontId="0" fillId="5" borderId="5" xfId="0" applyNumberFormat="1" applyFill="1" applyBorder="1" applyAlignment="1">
      <alignment horizontal="center"/>
    </xf>
    <xf numFmtId="49" fontId="11" fillId="5" borderId="5" xfId="0" applyNumberFormat="1" applyFont="1" applyFill="1" applyBorder="1" applyAlignment="1">
      <alignment horizontal="center"/>
    </xf>
    <xf numFmtId="164" fontId="0" fillId="5" borderId="5" xfId="0" applyNumberFormat="1" applyFill="1" applyBorder="1"/>
    <xf numFmtId="49" fontId="0" fillId="10" borderId="5" xfId="0" applyNumberFormat="1" applyFill="1" applyBorder="1"/>
    <xf numFmtId="49" fontId="0" fillId="11" borderId="5" xfId="0" applyNumberFormat="1" applyFill="1" applyBorder="1"/>
    <xf numFmtId="0" fontId="0" fillId="5" borderId="5" xfId="0" applyNumberFormat="1" applyFill="1" applyBorder="1"/>
    <xf numFmtId="0" fontId="0" fillId="5" borderId="5" xfId="0" applyFill="1" applyBorder="1"/>
    <xf numFmtId="49" fontId="0" fillId="12" borderId="5" xfId="0" applyNumberFormat="1" applyFill="1" applyBorder="1"/>
    <xf numFmtId="2" fontId="0" fillId="5" borderId="5" xfId="0" applyNumberFormat="1" applyFill="1" applyBorder="1"/>
    <xf numFmtId="2" fontId="0" fillId="12" borderId="5" xfId="0" applyNumberFormat="1" applyFill="1" applyBorder="1"/>
    <xf numFmtId="164" fontId="0" fillId="13" borderId="5" xfId="0" applyNumberFormat="1" applyFill="1" applyBorder="1"/>
    <xf numFmtId="49" fontId="0" fillId="13" borderId="5" xfId="0" applyNumberFormat="1" applyFill="1" applyBorder="1"/>
    <xf numFmtId="0" fontId="15" fillId="5" borderId="5" xfId="0" applyNumberFormat="1" applyFont="1" applyFill="1" applyBorder="1" applyAlignment="1">
      <alignment horizontal="center"/>
    </xf>
    <xf numFmtId="0" fontId="15" fillId="5" borderId="5" xfId="0" applyFont="1" applyFill="1" applyBorder="1" applyAlignment="1">
      <alignment horizontal="center"/>
    </xf>
    <xf numFmtId="49" fontId="16" fillId="13" borderId="5" xfId="0" applyNumberFormat="1" applyFont="1" applyFill="1" applyBorder="1" applyAlignment="1">
      <alignment horizontal="left" vertical="top" wrapText="1"/>
    </xf>
    <xf numFmtId="49" fontId="15" fillId="5" borderId="5" xfId="0" applyNumberFormat="1" applyFont="1" applyFill="1" applyBorder="1" applyAlignment="1">
      <alignment horizontal="left"/>
    </xf>
    <xf numFmtId="49" fontId="15" fillId="5" borderId="5" xfId="0" applyNumberFormat="1" applyFont="1" applyFill="1" applyBorder="1" applyAlignment="1">
      <alignment horizontal="center"/>
    </xf>
    <xf numFmtId="49" fontId="17" fillId="5" borderId="5" xfId="0" applyNumberFormat="1" applyFont="1" applyFill="1" applyBorder="1" applyAlignment="1">
      <alignment horizontal="center"/>
    </xf>
    <xf numFmtId="0" fontId="0" fillId="10" borderId="5" xfId="0" applyNumberFormat="1" applyFill="1" applyBorder="1"/>
    <xf numFmtId="0" fontId="0" fillId="12" borderId="5" xfId="0" applyFill="1" applyBorder="1"/>
    <xf numFmtId="0" fontId="0" fillId="11" borderId="5" xfId="0" applyFill="1" applyBorder="1"/>
    <xf numFmtId="49" fontId="7" fillId="14" borderId="5" xfId="0" applyNumberFormat="1" applyFont="1" applyFill="1" applyBorder="1" applyAlignment="1">
      <alignment horizontal="left" vertical="top" wrapText="1"/>
    </xf>
    <xf numFmtId="49" fontId="16" fillId="5" borderId="5" xfId="0" applyNumberFormat="1" applyFont="1" applyFill="1" applyBorder="1" applyAlignment="1">
      <alignment horizontal="left" vertical="top" wrapText="1"/>
    </xf>
    <xf numFmtId="49" fontId="15" fillId="12" borderId="5" xfId="0" applyNumberFormat="1" applyFont="1" applyFill="1" applyBorder="1" applyAlignment="1">
      <alignment horizontal="center"/>
    </xf>
    <xf numFmtId="49" fontId="17" fillId="11" borderId="5" xfId="0" applyNumberFormat="1" applyFont="1" applyFill="1" applyBorder="1" applyAlignment="1">
      <alignment horizontal="center"/>
    </xf>
    <xf numFmtId="0" fontId="18" fillId="5" borderId="5" xfId="0" applyFont="1" applyFill="1" applyBorder="1" applyAlignment="1">
      <alignment horizontal="left"/>
    </xf>
    <xf numFmtId="0" fontId="0" fillId="5" borderId="5" xfId="0" applyFill="1" applyBorder="1" applyAlignment="1">
      <alignment horizontal="left"/>
    </xf>
    <xf numFmtId="0" fontId="0" fillId="0" borderId="5" xfId="0" applyBorder="1"/>
    <xf numFmtId="49" fontId="19" fillId="5" borderId="5" xfId="0" applyNumberFormat="1" applyFont="1" applyFill="1" applyBorder="1" applyAlignment="1">
      <alignment horizontal="center" vertical="center" wrapText="1"/>
    </xf>
    <xf numFmtId="49" fontId="19" fillId="12" borderId="5" xfId="0" applyNumberFormat="1" applyFont="1" applyFill="1" applyBorder="1" applyAlignment="1">
      <alignment horizontal="center" vertical="center" wrapText="1"/>
    </xf>
    <xf numFmtId="49" fontId="19" fillId="11" borderId="5" xfId="0" applyNumberFormat="1" applyFont="1" applyFill="1" applyBorder="1" applyAlignment="1">
      <alignment horizontal="center" vertical="center" wrapText="1"/>
    </xf>
    <xf numFmtId="0" fontId="0" fillId="0" borderId="18" xfId="0" applyBorder="1"/>
    <xf numFmtId="0" fontId="0" fillId="5" borderId="18" xfId="0" applyFill="1" applyBorder="1"/>
    <xf numFmtId="0" fontId="0" fillId="5" borderId="19" xfId="0" applyNumberFormat="1" applyFill="1" applyBorder="1"/>
    <xf numFmtId="0" fontId="22" fillId="5" borderId="5" xfId="0" applyNumberFormat="1" applyFont="1" applyFill="1" applyBorder="1" applyAlignment="1">
      <alignment horizontal="center"/>
    </xf>
    <xf numFmtId="0" fontId="0" fillId="12" borderId="5" xfId="0" applyNumberFormat="1" applyFill="1" applyBorder="1"/>
    <xf numFmtId="49" fontId="0" fillId="12" borderId="5" xfId="0" applyNumberFormat="1" applyFill="1" applyBorder="1" applyAlignment="1">
      <alignment horizontal="center"/>
    </xf>
    <xf numFmtId="49" fontId="0" fillId="11" borderId="5" xfId="0" applyNumberFormat="1" applyFill="1" applyBorder="1" applyAlignment="1">
      <alignment horizontal="center"/>
    </xf>
    <xf numFmtId="0" fontId="0" fillId="5" borderId="20" xfId="0" applyNumberFormat="1" applyFill="1" applyBorder="1"/>
    <xf numFmtId="0" fontId="22" fillId="5" borderId="21" xfId="0" applyNumberFormat="1" applyFont="1" applyFill="1" applyBorder="1" applyAlignment="1">
      <alignment horizontal="center"/>
    </xf>
    <xf numFmtId="0" fontId="0" fillId="5" borderId="21" xfId="0" applyNumberFormat="1" applyFill="1" applyBorder="1"/>
    <xf numFmtId="49" fontId="1" fillId="5" borderId="5" xfId="0" applyNumberFormat="1" applyFont="1" applyFill="1" applyBorder="1" applyAlignment="1">
      <alignment horizontal="left"/>
    </xf>
    <xf numFmtId="0" fontId="1" fillId="5" borderId="5" xfId="0" applyFont="1" applyFill="1" applyBorder="1" applyAlignment="1">
      <alignment horizontal="left"/>
    </xf>
    <xf numFmtId="49" fontId="23" fillId="5" borderId="22" xfId="0" applyNumberFormat="1" applyFont="1" applyFill="1" applyBorder="1" applyAlignment="1">
      <alignment vertical="top" wrapText="1"/>
    </xf>
    <xf numFmtId="0" fontId="23" fillId="5" borderId="22" xfId="0" applyFont="1" applyFill="1" applyBorder="1" applyAlignment="1">
      <alignment vertical="top" wrapText="1"/>
    </xf>
    <xf numFmtId="0" fontId="0" fillId="5" borderId="23" xfId="0" applyFill="1" applyBorder="1" applyAlignment="1">
      <alignment vertical="top" wrapText="1"/>
    </xf>
    <xf numFmtId="49" fontId="23" fillId="5" borderId="24" xfId="0" applyNumberFormat="1" applyFont="1" applyFill="1" applyBorder="1" applyAlignment="1">
      <alignment vertical="top" wrapText="1"/>
    </xf>
    <xf numFmtId="49" fontId="0" fillId="5" borderId="25" xfId="0" applyNumberFormat="1" applyFill="1" applyBorder="1" applyAlignment="1">
      <alignment vertical="top" wrapText="1"/>
    </xf>
    <xf numFmtId="0" fontId="0" fillId="5" borderId="26" xfId="0" applyFill="1" applyBorder="1" applyAlignment="1">
      <alignment vertical="top" wrapText="1"/>
    </xf>
    <xf numFmtId="49" fontId="23" fillId="5" borderId="27" xfId="0" applyNumberFormat="1" applyFont="1" applyFill="1" applyBorder="1" applyAlignment="1">
      <alignment vertical="top" wrapText="1"/>
    </xf>
    <xf numFmtId="49" fontId="0" fillId="5" borderId="28" xfId="0" applyNumberFormat="1" applyFill="1" applyBorder="1" applyAlignment="1">
      <alignment vertical="top" wrapText="1"/>
    </xf>
    <xf numFmtId="0" fontId="0" fillId="5" borderId="29" xfId="0" applyFill="1" applyBorder="1" applyAlignment="1">
      <alignment vertical="top" wrapText="1"/>
    </xf>
    <xf numFmtId="49" fontId="0" fillId="5" borderId="30" xfId="0" applyNumberFormat="1" applyFill="1" applyBorder="1" applyAlignment="1">
      <alignment vertical="top" wrapText="1"/>
    </xf>
    <xf numFmtId="49" fontId="0" fillId="5" borderId="31" xfId="0" applyNumberFormat="1" applyFill="1" applyBorder="1" applyAlignment="1">
      <alignment vertical="top" wrapText="1"/>
    </xf>
    <xf numFmtId="49" fontId="0" fillId="5" borderId="32" xfId="0" applyNumberFormat="1" applyFill="1" applyBorder="1" applyAlignment="1">
      <alignment vertical="top" wrapText="1"/>
    </xf>
    <xf numFmtId="49" fontId="0" fillId="0" borderId="33" xfId="0" applyNumberFormat="1" applyBorder="1"/>
    <xf numFmtId="0" fontId="0" fillId="0" borderId="18" xfId="0" applyNumberFormat="1" applyBorder="1"/>
    <xf numFmtId="49" fontId="0" fillId="0" borderId="23" xfId="0" applyNumberFormat="1" applyBorder="1"/>
    <xf numFmtId="49" fontId="0" fillId="0" borderId="34" xfId="0" applyNumberFormat="1" applyBorder="1"/>
    <xf numFmtId="0" fontId="0" fillId="5" borderId="33" xfId="0" applyFill="1" applyBorder="1" applyAlignment="1">
      <alignment vertical="top" wrapText="1"/>
    </xf>
    <xf numFmtId="0" fontId="0" fillId="5" borderId="35" xfId="0" applyFill="1" applyBorder="1" applyAlignment="1">
      <alignment vertical="top" wrapText="1"/>
    </xf>
    <xf numFmtId="0" fontId="0" fillId="5" borderId="18" xfId="0" applyFill="1" applyBorder="1" applyAlignment="1">
      <alignment vertical="top" wrapText="1"/>
    </xf>
    <xf numFmtId="49" fontId="23" fillId="5" borderId="36" xfId="0" applyNumberFormat="1" applyFont="1" applyFill="1" applyBorder="1" applyAlignment="1">
      <alignment vertical="top" wrapText="1"/>
    </xf>
    <xf numFmtId="0" fontId="0" fillId="0" borderId="23" xfId="0" applyBorder="1"/>
    <xf numFmtId="49" fontId="23" fillId="5" borderId="37" xfId="0" applyNumberFormat="1" applyFont="1" applyFill="1" applyBorder="1" applyAlignment="1">
      <alignment vertical="top" wrapText="1"/>
    </xf>
    <xf numFmtId="0" fontId="0" fillId="0" borderId="38" xfId="0" applyBorder="1"/>
    <xf numFmtId="0" fontId="24" fillId="5" borderId="18" xfId="0" applyFont="1" applyFill="1" applyBorder="1" applyAlignment="1">
      <alignment horizontal="center"/>
    </xf>
    <xf numFmtId="49" fontId="0" fillId="5" borderId="18" xfId="0" applyNumberFormat="1" applyFill="1" applyBorder="1"/>
    <xf numFmtId="2" fontId="0" fillId="5" borderId="18" xfId="0" applyNumberFormat="1" applyFill="1" applyBorder="1"/>
    <xf numFmtId="0" fontId="0" fillId="5" borderId="39" xfId="0" applyFill="1" applyBorder="1"/>
    <xf numFmtId="0" fontId="0" fillId="0" borderId="39" xfId="0" applyBorder="1"/>
    <xf numFmtId="49" fontId="25" fillId="15" borderId="5" xfId="0" applyNumberFormat="1" applyFont="1" applyFill="1" applyBorder="1" applyAlignment="1">
      <alignment horizontal="center"/>
    </xf>
    <xf numFmtId="49" fontId="13" fillId="11" borderId="5" xfId="0" applyNumberFormat="1" applyFont="1" applyFill="1" applyBorder="1" applyAlignment="1">
      <alignment horizontal="center"/>
    </xf>
    <xf numFmtId="2" fontId="0" fillId="5" borderId="5" xfId="0" applyNumberFormat="1" applyFill="1" applyBorder="1" applyAlignment="1">
      <alignment horizontal="center"/>
    </xf>
    <xf numFmtId="0" fontId="0" fillId="5" borderId="6" xfId="0" applyFill="1" applyBorder="1"/>
    <xf numFmtId="49" fontId="11" fillId="5" borderId="5" xfId="0" applyNumberFormat="1" applyFont="1" applyFill="1" applyBorder="1" applyAlignment="1">
      <alignment horizontal="center" vertical="center" wrapText="1"/>
    </xf>
    <xf numFmtId="49" fontId="0" fillId="5" borderId="5" xfId="0" applyNumberFormat="1" applyFill="1" applyBorder="1" applyAlignment="1">
      <alignment vertical="center" wrapText="1"/>
    </xf>
    <xf numFmtId="49" fontId="11" fillId="12" borderId="5" xfId="0" applyNumberFormat="1" applyFont="1" applyFill="1" applyBorder="1" applyAlignment="1">
      <alignment horizontal="center" vertical="center" wrapText="1"/>
    </xf>
    <xf numFmtId="49" fontId="0" fillId="0" borderId="5" xfId="0" applyNumberFormat="1" applyBorder="1" applyAlignment="1">
      <alignment horizontal="center"/>
    </xf>
    <xf numFmtId="0" fontId="0" fillId="12" borderId="5" xfId="0" applyNumberFormat="1" applyFill="1" applyBorder="1" applyAlignment="1">
      <alignment horizontal="center"/>
    </xf>
    <xf numFmtId="0" fontId="11" fillId="5" borderId="5" xfId="0" applyNumberFormat="1" applyFont="1" applyFill="1" applyBorder="1" applyAlignment="1">
      <alignment horizontal="center"/>
    </xf>
    <xf numFmtId="0" fontId="18" fillId="0" borderId="5" xfId="0" applyFont="1" applyBorder="1" applyAlignment="1">
      <alignment horizontal="left"/>
    </xf>
    <xf numFmtId="0" fontId="11" fillId="5" borderId="5" xfId="0" applyFont="1" applyFill="1" applyBorder="1" applyAlignment="1">
      <alignment horizontal="center"/>
    </xf>
    <xf numFmtId="0" fontId="0" fillId="5" borderId="38" xfId="0" applyFill="1" applyBorder="1"/>
    <xf numFmtId="0" fontId="18" fillId="5" borderId="5" xfId="0" applyNumberFormat="1" applyFont="1" applyFill="1" applyBorder="1" applyAlignment="1">
      <alignment horizontal="center"/>
    </xf>
    <xf numFmtId="0" fontId="18" fillId="5" borderId="5" xfId="0" applyFont="1" applyFill="1" applyBorder="1" applyAlignment="1">
      <alignment horizontal="center"/>
    </xf>
    <xf numFmtId="2" fontId="0" fillId="5" borderId="19" xfId="0" applyNumberFormat="1" applyFill="1" applyBorder="1"/>
    <xf numFmtId="0" fontId="11" fillId="0" borderId="5" xfId="0" applyFont="1" applyBorder="1" applyAlignment="1">
      <alignment horizontal="center"/>
    </xf>
    <xf numFmtId="0" fontId="0" fillId="5" borderId="43" xfId="0" applyFill="1" applyBorder="1"/>
    <xf numFmtId="49" fontId="11" fillId="12" borderId="5" xfId="0" applyNumberFormat="1" applyFont="1" applyFill="1" applyBorder="1" applyAlignment="1">
      <alignment horizontal="center" vertical="center"/>
    </xf>
    <xf numFmtId="49" fontId="0" fillId="5" borderId="5" xfId="0" applyNumberFormat="1" applyFill="1" applyBorder="1" applyAlignment="1">
      <alignment vertical="top" wrapText="1"/>
    </xf>
    <xf numFmtId="0" fontId="0" fillId="5" borderId="5" xfId="0" applyFill="1" applyBorder="1" applyAlignment="1">
      <alignment vertical="top" wrapText="1"/>
    </xf>
    <xf numFmtId="2" fontId="0" fillId="12" borderId="5" xfId="0" applyNumberFormat="1" applyFill="1" applyBorder="1" applyAlignment="1">
      <alignment horizontal="center"/>
    </xf>
    <xf numFmtId="2" fontId="11" fillId="12" borderId="5" xfId="0" applyNumberFormat="1" applyFont="1" applyFill="1" applyBorder="1"/>
    <xf numFmtId="2" fontId="0" fillId="5" borderId="38" xfId="0" applyNumberFormat="1" applyFill="1" applyBorder="1"/>
    <xf numFmtId="49" fontId="0" fillId="5" borderId="38" xfId="0" applyNumberFormat="1" applyFill="1" applyBorder="1"/>
    <xf numFmtId="49" fontId="27" fillId="15" borderId="44" xfId="0" applyNumberFormat="1" applyFont="1" applyFill="1" applyBorder="1" applyAlignment="1">
      <alignment vertical="center"/>
    </xf>
    <xf numFmtId="2" fontId="0" fillId="15" borderId="45" xfId="0" applyNumberFormat="1" applyFill="1" applyBorder="1" applyAlignment="1">
      <alignment vertical="center"/>
    </xf>
    <xf numFmtId="0" fontId="0" fillId="15" borderId="45" xfId="0" applyFill="1" applyBorder="1" applyAlignment="1">
      <alignment vertical="center"/>
    </xf>
    <xf numFmtId="0" fontId="0" fillId="5" borderId="46" xfId="0" applyFill="1" applyBorder="1" applyAlignment="1">
      <alignment vertical="center"/>
    </xf>
    <xf numFmtId="49" fontId="28" fillId="5" borderId="18" xfId="0" applyNumberFormat="1" applyFont="1" applyFill="1" applyBorder="1" applyAlignment="1">
      <alignment horizontal="right" vertical="center"/>
    </xf>
    <xf numFmtId="49" fontId="2" fillId="5" borderId="39" xfId="0" applyNumberFormat="1" applyFont="1" applyFill="1" applyBorder="1"/>
    <xf numFmtId="49" fontId="2" fillId="5" borderId="39" xfId="0" applyNumberFormat="1" applyFont="1" applyFill="1" applyBorder="1" applyAlignment="1">
      <alignment vertical="center"/>
    </xf>
    <xf numFmtId="2" fontId="2" fillId="5" borderId="18" xfId="0" applyNumberFormat="1" applyFont="1" applyFill="1" applyBorder="1" applyAlignment="1">
      <alignment vertical="center"/>
    </xf>
    <xf numFmtId="2" fontId="2" fillId="5" borderId="18" xfId="0" applyNumberFormat="1" applyFont="1" applyFill="1" applyBorder="1" applyAlignment="1">
      <alignment horizontal="right" vertical="center"/>
    </xf>
    <xf numFmtId="2" fontId="0" fillId="5" borderId="18" xfId="0" applyNumberFormat="1" applyFill="1" applyBorder="1" applyAlignment="1">
      <alignment vertical="center"/>
    </xf>
    <xf numFmtId="0" fontId="0" fillId="5" borderId="18" xfId="0" applyFill="1" applyBorder="1" applyAlignment="1">
      <alignment vertical="center"/>
    </xf>
    <xf numFmtId="0" fontId="0" fillId="0" borderId="47" xfId="0" applyBorder="1"/>
    <xf numFmtId="0" fontId="0" fillId="5" borderId="47" xfId="0" applyFill="1" applyBorder="1"/>
    <xf numFmtId="0" fontId="29" fillId="0" borderId="18" xfId="0" applyFont="1" applyBorder="1"/>
    <xf numFmtId="2" fontId="30" fillId="5" borderId="18" xfId="0" applyNumberFormat="1" applyFont="1" applyFill="1" applyBorder="1" applyAlignment="1">
      <alignment horizontal="right" vertical="center"/>
    </xf>
    <xf numFmtId="2" fontId="30" fillId="5" borderId="18" xfId="0" applyNumberFormat="1" applyFont="1" applyFill="1" applyBorder="1"/>
    <xf numFmtId="49" fontId="19" fillId="0" borderId="39" xfId="0" applyNumberFormat="1" applyFont="1" applyBorder="1"/>
    <xf numFmtId="0" fontId="0" fillId="5" borderId="7" xfId="0" applyFill="1" applyBorder="1"/>
    <xf numFmtId="49" fontId="19" fillId="11" borderId="5" xfId="0" applyNumberFormat="1" applyFont="1" applyFill="1" applyBorder="1" applyAlignment="1">
      <alignment horizontal="left"/>
    </xf>
    <xf numFmtId="2" fontId="20" fillId="5" borderId="39" xfId="0" applyNumberFormat="1" applyFont="1" applyFill="1" applyBorder="1" applyAlignment="1">
      <alignment horizontal="center"/>
    </xf>
    <xf numFmtId="2" fontId="1" fillId="5" borderId="39" xfId="0" applyNumberFormat="1" applyFont="1" applyFill="1" applyBorder="1" applyAlignment="1">
      <alignment horizontal="center"/>
    </xf>
    <xf numFmtId="2" fontId="0" fillId="5" borderId="39" xfId="0" applyNumberFormat="1" applyFill="1" applyBorder="1"/>
    <xf numFmtId="2" fontId="1" fillId="0" borderId="18" xfId="0" applyNumberFormat="1" applyFont="1" applyBorder="1"/>
    <xf numFmtId="49" fontId="19" fillId="16" borderId="5" xfId="0" applyNumberFormat="1" applyFont="1" applyFill="1" applyBorder="1" applyAlignment="1">
      <alignment horizontal="center" vertical="center" wrapText="1"/>
    </xf>
    <xf numFmtId="1" fontId="19" fillId="16" borderId="5" xfId="0" applyNumberFormat="1" applyFont="1" applyFill="1" applyBorder="1" applyAlignment="1">
      <alignment horizontal="center" vertical="center" wrapText="1"/>
    </xf>
    <xf numFmtId="2" fontId="19" fillId="0" borderId="6" xfId="0" applyNumberFormat="1" applyFont="1" applyBorder="1" applyAlignment="1">
      <alignment horizontal="center"/>
    </xf>
    <xf numFmtId="2" fontId="19" fillId="0" borderId="18" xfId="0" applyNumberFormat="1" applyFont="1" applyBorder="1" applyAlignment="1">
      <alignment horizontal="center"/>
    </xf>
    <xf numFmtId="2" fontId="19" fillId="5" borderId="18" xfId="0" applyNumberFormat="1" applyFont="1" applyFill="1" applyBorder="1" applyAlignment="1">
      <alignment horizontal="center"/>
    </xf>
    <xf numFmtId="0" fontId="1" fillId="0" borderId="5" xfId="0" applyNumberFormat="1" applyFont="1" applyBorder="1" applyAlignment="1">
      <alignment horizontal="center"/>
    </xf>
    <xf numFmtId="49" fontId="1" fillId="5" borderId="5" xfId="0" applyNumberFormat="1" applyFont="1" applyFill="1" applyBorder="1" applyAlignment="1">
      <alignment horizontal="center"/>
    </xf>
    <xf numFmtId="2" fontId="1" fillId="5" borderId="5" xfId="0" applyNumberFormat="1" applyFont="1" applyFill="1" applyBorder="1" applyAlignment="1">
      <alignment horizontal="center"/>
    </xf>
    <xf numFmtId="2" fontId="1" fillId="16" borderId="5" xfId="0" applyNumberFormat="1" applyFont="1" applyFill="1" applyBorder="1" applyAlignment="1">
      <alignment horizontal="center"/>
    </xf>
    <xf numFmtId="0" fontId="1" fillId="5" borderId="5" xfId="0" applyNumberFormat="1" applyFont="1" applyFill="1" applyBorder="1" applyAlignment="1">
      <alignment horizontal="center"/>
    </xf>
    <xf numFmtId="2" fontId="1" fillId="0" borderId="6" xfId="0" applyNumberFormat="1" applyFont="1" applyBorder="1"/>
    <xf numFmtId="0" fontId="1" fillId="0" borderId="5" xfId="0" applyFont="1" applyBorder="1" applyAlignment="1">
      <alignment horizontal="center"/>
    </xf>
    <xf numFmtId="0" fontId="1" fillId="5" borderId="5" xfId="0" applyFont="1" applyFill="1" applyBorder="1" applyAlignment="1">
      <alignment horizontal="center"/>
    </xf>
    <xf numFmtId="0" fontId="1" fillId="0" borderId="18" xfId="0" applyFont="1" applyBorder="1"/>
    <xf numFmtId="49" fontId="29" fillId="0" borderId="18" xfId="0" applyNumberFormat="1" applyFont="1" applyBorder="1"/>
    <xf numFmtId="2" fontId="28" fillId="15" borderId="45" xfId="0" applyNumberFormat="1" applyFont="1" applyFill="1" applyBorder="1" applyAlignment="1">
      <alignment vertical="center"/>
    </xf>
    <xf numFmtId="0" fontId="28" fillId="15" borderId="45" xfId="0" applyFont="1" applyFill="1" applyBorder="1" applyAlignment="1">
      <alignment vertical="center"/>
    </xf>
    <xf numFmtId="49" fontId="28" fillId="5" borderId="46" xfId="0" applyNumberFormat="1" applyFont="1" applyFill="1" applyBorder="1" applyAlignment="1">
      <alignment vertical="center"/>
    </xf>
    <xf numFmtId="0" fontId="28" fillId="5" borderId="18" xfId="0" applyFont="1" applyFill="1" applyBorder="1" applyAlignment="1">
      <alignment vertical="center"/>
    </xf>
    <xf numFmtId="49" fontId="28" fillId="5" borderId="4" xfId="0" applyNumberFormat="1" applyFont="1" applyFill="1" applyBorder="1" applyAlignment="1">
      <alignment vertical="center"/>
    </xf>
    <xf numFmtId="49" fontId="30" fillId="11" borderId="48" xfId="0" applyNumberFormat="1" applyFont="1" applyFill="1" applyBorder="1" applyAlignment="1">
      <alignment vertical="center"/>
    </xf>
    <xf numFmtId="2" fontId="30" fillId="11" borderId="49" xfId="0" applyNumberFormat="1" applyFont="1" applyFill="1" applyBorder="1" applyAlignment="1">
      <alignment vertical="center"/>
    </xf>
    <xf numFmtId="0" fontId="28" fillId="11" borderId="49" xfId="0" applyFont="1" applyFill="1" applyBorder="1" applyAlignment="1">
      <alignment vertical="center"/>
    </xf>
    <xf numFmtId="0" fontId="28" fillId="11" borderId="50" xfId="0" applyFont="1" applyFill="1" applyBorder="1" applyAlignment="1">
      <alignment vertical="center"/>
    </xf>
    <xf numFmtId="49" fontId="29" fillId="5" borderId="18" xfId="0" applyNumberFormat="1" applyFont="1" applyFill="1" applyBorder="1"/>
    <xf numFmtId="2" fontId="2" fillId="5" borderId="18" xfId="0" applyNumberFormat="1" applyFont="1" applyFill="1" applyBorder="1"/>
    <xf numFmtId="49" fontId="2" fillId="5" borderId="15" xfId="0" applyNumberFormat="1" applyFont="1" applyFill="1" applyBorder="1" applyAlignment="1">
      <alignment horizontal="right" vertical="center"/>
    </xf>
    <xf numFmtId="49" fontId="2" fillId="5" borderId="15" xfId="0" applyNumberFormat="1" applyFont="1" applyFill="1" applyBorder="1" applyAlignment="1">
      <alignment vertical="center"/>
    </xf>
    <xf numFmtId="2" fontId="30" fillId="5" borderId="4" xfId="0" applyNumberFormat="1" applyFont="1" applyFill="1" applyBorder="1" applyAlignment="1">
      <alignment vertical="center"/>
    </xf>
    <xf numFmtId="49" fontId="30" fillId="5" borderId="51" xfId="0" applyNumberFormat="1" applyFont="1" applyFill="1" applyBorder="1" applyAlignment="1">
      <alignment horizontal="right" vertical="center"/>
    </xf>
    <xf numFmtId="49" fontId="30" fillId="5" borderId="47" xfId="0" applyNumberFormat="1" applyFont="1" applyFill="1" applyBorder="1" applyAlignment="1">
      <alignment vertical="center"/>
    </xf>
    <xf numFmtId="2" fontId="0" fillId="5" borderId="47" xfId="0" applyNumberFormat="1" applyFill="1" applyBorder="1" applyAlignment="1">
      <alignment vertical="center"/>
    </xf>
    <xf numFmtId="0" fontId="30" fillId="5" borderId="52" xfId="0" applyFont="1" applyFill="1" applyBorder="1" applyAlignment="1">
      <alignment vertical="center"/>
    </xf>
    <xf numFmtId="0" fontId="30" fillId="5" borderId="18" xfId="0" applyFont="1" applyFill="1" applyBorder="1" applyAlignment="1">
      <alignment vertical="center"/>
    </xf>
    <xf numFmtId="0" fontId="2" fillId="5" borderId="38" xfId="0" applyFont="1" applyFill="1" applyBorder="1"/>
    <xf numFmtId="2" fontId="2" fillId="5" borderId="38" xfId="0" applyNumberFormat="1" applyFont="1" applyFill="1" applyBorder="1"/>
    <xf numFmtId="2" fontId="2" fillId="5" borderId="4" xfId="0" applyNumberFormat="1" applyFont="1" applyFill="1" applyBorder="1"/>
    <xf numFmtId="49" fontId="30" fillId="5" borderId="43" xfId="0" applyNumberFormat="1" applyFont="1" applyFill="1" applyBorder="1" applyAlignment="1">
      <alignment horizontal="right" vertical="center"/>
    </xf>
    <xf numFmtId="49" fontId="30" fillId="5" borderId="39" xfId="0" applyNumberFormat="1" applyFont="1" applyFill="1" applyBorder="1" applyAlignment="1">
      <alignment vertical="center"/>
    </xf>
    <xf numFmtId="2" fontId="0" fillId="5" borderId="39" xfId="0" applyNumberFormat="1" applyFill="1" applyBorder="1" applyAlignment="1">
      <alignment vertical="center"/>
    </xf>
    <xf numFmtId="0" fontId="0" fillId="5" borderId="7" xfId="0" applyFill="1" applyBorder="1" applyAlignment="1">
      <alignment vertical="center"/>
    </xf>
    <xf numFmtId="0" fontId="31" fillId="5" borderId="18" xfId="0" applyFont="1" applyFill="1" applyBorder="1"/>
    <xf numFmtId="2" fontId="31" fillId="5" borderId="18" xfId="0" applyNumberFormat="1" applyFont="1" applyFill="1" applyBorder="1"/>
    <xf numFmtId="2" fontId="31" fillId="5" borderId="38" xfId="0" applyNumberFormat="1" applyFont="1" applyFill="1" applyBorder="1"/>
    <xf numFmtId="2" fontId="31" fillId="0" borderId="18" xfId="0" applyNumberFormat="1" applyFont="1" applyBorder="1"/>
    <xf numFmtId="0" fontId="1" fillId="5" borderId="7" xfId="0" applyFont="1" applyFill="1" applyBorder="1"/>
    <xf numFmtId="0" fontId="28" fillId="5" borderId="43" xfId="0" applyFont="1" applyFill="1" applyBorder="1"/>
    <xf numFmtId="49" fontId="19" fillId="16" borderId="5" xfId="0" applyNumberFormat="1" applyFont="1" applyFill="1" applyBorder="1" applyAlignment="1">
      <alignment horizontal="center" vertical="center"/>
    </xf>
    <xf numFmtId="1" fontId="19" fillId="16" borderId="5" xfId="0" applyNumberFormat="1" applyFont="1" applyFill="1" applyBorder="1" applyAlignment="1">
      <alignment horizontal="center" vertical="center"/>
    </xf>
    <xf numFmtId="2" fontId="19" fillId="5" borderId="6" xfId="0" applyNumberFormat="1" applyFont="1" applyFill="1" applyBorder="1" applyAlignment="1">
      <alignment horizontal="center" vertical="center"/>
    </xf>
    <xf numFmtId="2" fontId="1" fillId="5" borderId="5" xfId="0" applyNumberFormat="1" applyFont="1" applyFill="1" applyBorder="1" applyAlignment="1">
      <alignment horizontal="right"/>
    </xf>
    <xf numFmtId="165" fontId="1" fillId="16" borderId="5" xfId="0" applyNumberFormat="1" applyFont="1" applyFill="1" applyBorder="1" applyAlignment="1">
      <alignment horizontal="center"/>
    </xf>
    <xf numFmtId="165" fontId="1" fillId="11" borderId="5" xfId="0" applyNumberFormat="1" applyFont="1" applyFill="1" applyBorder="1" applyAlignment="1">
      <alignment horizontal="center"/>
    </xf>
    <xf numFmtId="2" fontId="0" fillId="5" borderId="6" xfId="0" applyNumberFormat="1" applyFill="1" applyBorder="1"/>
    <xf numFmtId="0" fontId="1" fillId="0" borderId="38" xfId="0" applyFont="1" applyBorder="1" applyAlignment="1">
      <alignment horizontal="center"/>
    </xf>
    <xf numFmtId="0" fontId="1" fillId="5" borderId="53" xfId="0" applyFont="1" applyFill="1" applyBorder="1" applyAlignment="1">
      <alignment horizontal="center"/>
    </xf>
    <xf numFmtId="0" fontId="18" fillId="5" borderId="49" xfId="0" applyFont="1" applyFill="1" applyBorder="1" applyAlignment="1">
      <alignment horizontal="left"/>
    </xf>
    <xf numFmtId="0" fontId="0" fillId="5" borderId="54" xfId="0" applyFill="1" applyBorder="1"/>
    <xf numFmtId="0" fontId="31" fillId="0" borderId="18" xfId="0" applyFont="1" applyBorder="1"/>
    <xf numFmtId="0" fontId="1" fillId="0" borderId="18" xfId="0" applyFont="1" applyBorder="1" applyAlignment="1">
      <alignment horizontal="center"/>
    </xf>
    <xf numFmtId="0" fontId="1" fillId="5" borderId="55" xfId="0" applyFont="1" applyFill="1" applyBorder="1" applyAlignment="1">
      <alignment horizontal="center"/>
    </xf>
    <xf numFmtId="0" fontId="18" fillId="5" borderId="56" xfId="0" applyFont="1" applyFill="1" applyBorder="1" applyAlignment="1">
      <alignment horizontal="left"/>
    </xf>
    <xf numFmtId="0" fontId="0" fillId="5" borderId="46" xfId="0" applyFill="1" applyBorder="1"/>
    <xf numFmtId="0" fontId="18" fillId="5" borderId="57" xfId="0" applyFont="1" applyFill="1" applyBorder="1" applyAlignment="1">
      <alignment horizontal="left"/>
    </xf>
    <xf numFmtId="0" fontId="29" fillId="5" borderId="18" xfId="0" applyFont="1" applyFill="1" applyBorder="1"/>
    <xf numFmtId="0" fontId="1" fillId="0" borderId="39" xfId="0" applyFont="1" applyBorder="1" applyAlignment="1">
      <alignment horizontal="center"/>
    </xf>
    <xf numFmtId="0" fontId="1" fillId="5" borderId="7" xfId="0" applyFont="1" applyFill="1" applyBorder="1" applyAlignment="1">
      <alignment horizontal="center"/>
    </xf>
    <xf numFmtId="2" fontId="0" fillId="5" borderId="43" xfId="0" applyNumberFormat="1" applyFill="1" applyBorder="1"/>
    <xf numFmtId="2" fontId="2" fillId="5" borderId="39" xfId="0" applyNumberFormat="1" applyFont="1" applyFill="1" applyBorder="1" applyAlignment="1">
      <alignment horizontal="center"/>
    </xf>
    <xf numFmtId="0" fontId="19" fillId="5" borderId="38" xfId="0" applyFont="1" applyFill="1" applyBorder="1" applyAlignment="1">
      <alignment horizontal="center"/>
    </xf>
    <xf numFmtId="0" fontId="0" fillId="0" borderId="58" xfId="0" applyBorder="1"/>
    <xf numFmtId="0" fontId="0" fillId="5" borderId="58" xfId="0" applyFill="1" applyBorder="1"/>
    <xf numFmtId="49" fontId="27" fillId="15" borderId="59" xfId="0" applyNumberFormat="1" applyFont="1" applyFill="1" applyBorder="1" applyAlignment="1">
      <alignment vertical="center"/>
    </xf>
    <xf numFmtId="2" fontId="28" fillId="15" borderId="56" xfId="0" applyNumberFormat="1" applyFont="1" applyFill="1" applyBorder="1" applyAlignment="1">
      <alignment vertical="center"/>
    </xf>
    <xf numFmtId="0" fontId="28" fillId="15" borderId="56" xfId="0" applyFont="1" applyFill="1" applyBorder="1" applyAlignment="1">
      <alignment vertical="center"/>
    </xf>
    <xf numFmtId="49" fontId="28" fillId="15" borderId="56" xfId="0" applyNumberFormat="1" applyFont="1" applyFill="1" applyBorder="1" applyAlignment="1">
      <alignment vertical="center"/>
    </xf>
    <xf numFmtId="0" fontId="28" fillId="5" borderId="46" xfId="0" applyFont="1" applyFill="1" applyBorder="1" applyAlignment="1">
      <alignment vertical="center"/>
    </xf>
    <xf numFmtId="49" fontId="0" fillId="5" borderId="39" xfId="0" applyNumberFormat="1" applyFill="1" applyBorder="1"/>
    <xf numFmtId="49" fontId="28" fillId="5" borderId="39" xfId="0" applyNumberFormat="1" applyFont="1" applyFill="1" applyBorder="1" applyAlignment="1">
      <alignment vertical="center"/>
    </xf>
    <xf numFmtId="49" fontId="28" fillId="5" borderId="15" xfId="0" applyNumberFormat="1" applyFont="1" applyFill="1" applyBorder="1" applyAlignment="1">
      <alignment horizontal="right" vertical="center"/>
    </xf>
    <xf numFmtId="49" fontId="28" fillId="5" borderId="15" xfId="0" applyNumberFormat="1" applyFont="1" applyFill="1" applyBorder="1" applyAlignment="1">
      <alignment vertical="center"/>
    </xf>
    <xf numFmtId="49" fontId="0" fillId="0" borderId="39" xfId="0" applyNumberFormat="1" applyBorder="1"/>
    <xf numFmtId="1" fontId="19" fillId="5" borderId="5" xfId="0" applyNumberFormat="1" applyFont="1" applyFill="1" applyBorder="1" applyAlignment="1">
      <alignment horizontal="center"/>
    </xf>
    <xf numFmtId="2" fontId="1" fillId="0" borderId="5" xfId="0" applyNumberFormat="1" applyFont="1" applyBorder="1" applyAlignment="1">
      <alignment horizontal="right"/>
    </xf>
    <xf numFmtId="0" fontId="1" fillId="0" borderId="38" xfId="0" applyFont="1" applyBorder="1"/>
    <xf numFmtId="49" fontId="27" fillId="15" borderId="45" xfId="0" applyNumberFormat="1" applyFont="1" applyFill="1" applyBorder="1"/>
    <xf numFmtId="49" fontId="28" fillId="5" borderId="46" xfId="0" applyNumberFormat="1" applyFont="1" applyFill="1" applyBorder="1" applyAlignment="1">
      <alignment horizontal="right" vertical="center"/>
    </xf>
    <xf numFmtId="49" fontId="2" fillId="5" borderId="18" xfId="0" applyNumberFormat="1" applyFont="1" applyFill="1" applyBorder="1" applyAlignment="1">
      <alignment vertical="center"/>
    </xf>
    <xf numFmtId="49" fontId="0" fillId="5" borderId="18" xfId="0" applyNumberFormat="1" applyFill="1" applyBorder="1" applyAlignment="1">
      <alignment vertical="center"/>
    </xf>
    <xf numFmtId="49" fontId="28" fillId="5" borderId="18" xfId="0" applyNumberFormat="1" applyFont="1" applyFill="1" applyBorder="1" applyAlignment="1">
      <alignment horizontal="left" vertical="center"/>
    </xf>
    <xf numFmtId="0" fontId="32" fillId="0" borderId="18" xfId="0" applyFont="1" applyBorder="1" applyAlignment="1">
      <alignment horizontal="center"/>
    </xf>
    <xf numFmtId="0" fontId="28" fillId="16" borderId="5" xfId="0" applyFont="1" applyFill="1" applyBorder="1"/>
    <xf numFmtId="49" fontId="11" fillId="11" borderId="40" xfId="0" applyNumberFormat="1" applyFont="1" applyFill="1" applyBorder="1"/>
    <xf numFmtId="49" fontId="33" fillId="11" borderId="41" xfId="0" applyNumberFormat="1" applyFont="1" applyFill="1" applyBorder="1"/>
    <xf numFmtId="49" fontId="11" fillId="11" borderId="42" xfId="0" applyNumberFormat="1" applyFont="1" applyFill="1" applyBorder="1"/>
    <xf numFmtId="49" fontId="11" fillId="5" borderId="43" xfId="0" applyNumberFormat="1" applyFont="1" applyFill="1" applyBorder="1"/>
    <xf numFmtId="49" fontId="11" fillId="5" borderId="39" xfId="0" applyNumberFormat="1" applyFont="1" applyFill="1" applyBorder="1"/>
    <xf numFmtId="49" fontId="11" fillId="0" borderId="39" xfId="0" applyNumberFormat="1" applyFont="1" applyBorder="1"/>
    <xf numFmtId="49" fontId="11" fillId="0" borderId="7" xfId="0" applyNumberFormat="1" applyFont="1" applyBorder="1"/>
    <xf numFmtId="49" fontId="11" fillId="0" borderId="21" xfId="0" applyNumberFormat="1" applyFont="1" applyBorder="1"/>
    <xf numFmtId="49" fontId="33" fillId="11" borderId="5" xfId="0" applyNumberFormat="1" applyFont="1" applyFill="1" applyBorder="1" applyAlignment="1">
      <alignment horizontal="center"/>
    </xf>
    <xf numFmtId="49" fontId="33" fillId="5" borderId="43" xfId="0" applyNumberFormat="1" applyFont="1" applyFill="1" applyBorder="1" applyAlignment="1">
      <alignment horizontal="center"/>
    </xf>
    <xf numFmtId="1" fontId="0" fillId="16" borderId="5" xfId="0" applyNumberFormat="1" applyFill="1" applyBorder="1" applyAlignment="1">
      <alignment vertical="center" wrapText="1"/>
    </xf>
    <xf numFmtId="49" fontId="0" fillId="16" borderId="5" xfId="0" applyNumberFormat="1" applyFill="1" applyBorder="1" applyAlignment="1">
      <alignment vertical="center" wrapText="1"/>
    </xf>
    <xf numFmtId="2" fontId="34" fillId="5" borderId="18" xfId="0" applyNumberFormat="1" applyFont="1" applyFill="1" applyBorder="1"/>
    <xf numFmtId="0" fontId="0" fillId="0" borderId="5" xfId="0" applyNumberFormat="1" applyBorder="1"/>
    <xf numFmtId="2" fontId="0" fillId="16" borderId="5" xfId="0" applyNumberFormat="1" applyFill="1" applyBorder="1"/>
    <xf numFmtId="2" fontId="1" fillId="16" borderId="5" xfId="0" applyNumberFormat="1" applyFont="1" applyFill="1" applyBorder="1" applyAlignment="1">
      <alignment horizontal="right"/>
    </xf>
    <xf numFmtId="2" fontId="1" fillId="11" borderId="5" xfId="0" applyNumberFormat="1" applyFont="1" applyFill="1" applyBorder="1" applyAlignment="1">
      <alignment horizontal="right"/>
    </xf>
    <xf numFmtId="2" fontId="20" fillId="5" borderId="5" xfId="0" applyNumberFormat="1" applyFont="1" applyFill="1" applyBorder="1"/>
    <xf numFmtId="2" fontId="19" fillId="16" borderId="5" xfId="0" applyNumberFormat="1" applyFont="1" applyFill="1" applyBorder="1"/>
    <xf numFmtId="1" fontId="19" fillId="0" borderId="5" xfId="0" applyNumberFormat="1" applyFont="1" applyBorder="1"/>
    <xf numFmtId="0" fontId="1" fillId="5" borderId="5" xfId="0" applyFont="1" applyFill="1" applyBorder="1"/>
    <xf numFmtId="2" fontId="1" fillId="5" borderId="5" xfId="0" applyNumberFormat="1" applyFont="1" applyFill="1" applyBorder="1"/>
    <xf numFmtId="2" fontId="1" fillId="16" borderId="5" xfId="0" applyNumberFormat="1" applyFont="1" applyFill="1" applyBorder="1"/>
    <xf numFmtId="0" fontId="19" fillId="0" borderId="18" xfId="0" applyFont="1" applyBorder="1" applyAlignment="1">
      <alignment horizontal="center"/>
    </xf>
    <xf numFmtId="49" fontId="2" fillId="5" borderId="39" xfId="0" applyNumberFormat="1" applyFont="1" applyFill="1" applyBorder="1" applyAlignment="1">
      <alignment horizontal="left" vertical="center"/>
    </xf>
    <xf numFmtId="49" fontId="2" fillId="5" borderId="18" xfId="0" applyNumberFormat="1" applyFont="1" applyFill="1" applyBorder="1" applyAlignment="1">
      <alignment horizontal="left" vertical="center"/>
    </xf>
    <xf numFmtId="0" fontId="28" fillId="0" borderId="18" xfId="0" applyFont="1" applyBorder="1"/>
    <xf numFmtId="49" fontId="28" fillId="16" borderId="40" xfId="0" applyNumberFormat="1" applyFont="1" applyFill="1" applyBorder="1"/>
    <xf numFmtId="2" fontId="2" fillId="16" borderId="41" xfId="0" applyNumberFormat="1" applyFont="1" applyFill="1" applyBorder="1"/>
    <xf numFmtId="2" fontId="2" fillId="16" borderId="42" xfId="0" applyNumberFormat="1" applyFont="1" applyFill="1" applyBorder="1"/>
    <xf numFmtId="49" fontId="33" fillId="5" borderId="60" xfId="0" applyNumberFormat="1" applyFont="1" applyFill="1" applyBorder="1"/>
    <xf numFmtId="49" fontId="11" fillId="5" borderId="15" xfId="0" applyNumberFormat="1" applyFont="1" applyFill="1" applyBorder="1"/>
    <xf numFmtId="49" fontId="11" fillId="5" borderId="16" xfId="0" applyNumberFormat="1" applyFont="1" applyFill="1" applyBorder="1"/>
    <xf numFmtId="49" fontId="33" fillId="11" borderId="42" xfId="0" applyNumberFormat="1" applyFont="1" applyFill="1" applyBorder="1"/>
    <xf numFmtId="49" fontId="11" fillId="5" borderId="7" xfId="0" applyNumberFormat="1" applyFont="1" applyFill="1" applyBorder="1"/>
    <xf numFmtId="49" fontId="11" fillId="5" borderId="21" xfId="0" applyNumberFormat="1" applyFont="1" applyFill="1" applyBorder="1"/>
    <xf numFmtId="0" fontId="2" fillId="0" borderId="18" xfId="0" applyFont="1" applyBorder="1"/>
    <xf numFmtId="1" fontId="11" fillId="16" borderId="5" xfId="0" applyNumberFormat="1" applyFont="1" applyFill="1" applyBorder="1" applyAlignment="1">
      <alignment horizontal="center" vertical="center" wrapText="1"/>
    </xf>
    <xf numFmtId="49" fontId="11" fillId="16" borderId="5" xfId="0" applyNumberFormat="1" applyFont="1" applyFill="1" applyBorder="1" applyAlignment="1">
      <alignment horizontal="center" vertical="center" wrapText="1"/>
    </xf>
    <xf numFmtId="49" fontId="11" fillId="11" borderId="5" xfId="0" applyNumberFormat="1" applyFont="1" applyFill="1" applyBorder="1" applyAlignment="1">
      <alignment horizontal="center" vertical="center" wrapText="1"/>
    </xf>
    <xf numFmtId="2" fontId="34" fillId="0" borderId="6" xfId="0" applyNumberFormat="1" applyFont="1" applyBorder="1"/>
    <xf numFmtId="0" fontId="11" fillId="5" borderId="18" xfId="0" applyFont="1" applyFill="1" applyBorder="1" applyAlignment="1">
      <alignment horizontal="center" vertical="center" wrapText="1"/>
    </xf>
    <xf numFmtId="2" fontId="20" fillId="5" borderId="5" xfId="0" applyNumberFormat="1" applyFont="1" applyFill="1" applyBorder="1" applyAlignment="1">
      <alignment horizontal="right"/>
    </xf>
    <xf numFmtId="2" fontId="19" fillId="5" borderId="5" xfId="0" applyNumberFormat="1" applyFont="1" applyFill="1" applyBorder="1" applyAlignment="1">
      <alignment horizontal="right"/>
    </xf>
    <xf numFmtId="1" fontId="19" fillId="5" borderId="5" xfId="0" applyNumberFormat="1" applyFont="1" applyFill="1" applyBorder="1"/>
    <xf numFmtId="0" fontId="11" fillId="0" borderId="6" xfId="0" applyFont="1" applyBorder="1" applyAlignment="1">
      <alignment horizontal="center"/>
    </xf>
    <xf numFmtId="0" fontId="11" fillId="0" borderId="18" xfId="0" applyFont="1" applyBorder="1" applyAlignment="1">
      <alignment horizontal="center"/>
    </xf>
    <xf numFmtId="1" fontId="19" fillId="0" borderId="18" xfId="0" applyNumberFormat="1" applyFont="1" applyBorder="1"/>
    <xf numFmtId="49" fontId="27" fillId="15" borderId="44" xfId="0" applyNumberFormat="1" applyFont="1" applyFill="1" applyBorder="1"/>
    <xf numFmtId="49" fontId="28" fillId="5" borderId="46" xfId="0" applyNumberFormat="1" applyFont="1" applyFill="1" applyBorder="1"/>
    <xf numFmtId="49" fontId="28" fillId="5" borderId="18" xfId="0" applyNumberFormat="1" applyFont="1" applyFill="1" applyBorder="1" applyAlignment="1">
      <alignment horizontal="left"/>
    </xf>
    <xf numFmtId="49" fontId="28" fillId="5" borderId="39" xfId="0" applyNumberFormat="1" applyFont="1" applyFill="1" applyBorder="1"/>
    <xf numFmtId="49" fontId="28" fillId="5" borderId="18" xfId="0" applyNumberFormat="1" applyFont="1" applyFill="1" applyBorder="1" applyAlignment="1">
      <alignment horizontal="right"/>
    </xf>
    <xf numFmtId="49" fontId="28" fillId="5" borderId="18" xfId="0" applyNumberFormat="1" applyFont="1" applyFill="1" applyBorder="1"/>
    <xf numFmtId="49" fontId="28" fillId="0" borderId="18" xfId="0" applyNumberFormat="1" applyFont="1" applyBorder="1"/>
    <xf numFmtId="49" fontId="28" fillId="0" borderId="47" xfId="0" applyNumberFormat="1" applyFont="1" applyBorder="1"/>
    <xf numFmtId="49" fontId="28" fillId="5" borderId="47" xfId="0" applyNumberFormat="1" applyFont="1" applyFill="1" applyBorder="1"/>
    <xf numFmtId="49" fontId="28" fillId="5" borderId="38" xfId="0" applyNumberFormat="1" applyFont="1" applyFill="1" applyBorder="1"/>
    <xf numFmtId="49" fontId="0" fillId="0" borderId="7" xfId="0" applyNumberFormat="1" applyBorder="1"/>
    <xf numFmtId="49" fontId="19" fillId="17" borderId="5" xfId="0" applyNumberFormat="1" applyFont="1" applyFill="1" applyBorder="1"/>
    <xf numFmtId="49" fontId="19" fillId="17" borderId="40" xfId="0" applyNumberFormat="1" applyFont="1" applyFill="1" applyBorder="1"/>
    <xf numFmtId="49" fontId="19" fillId="17" borderId="41" xfId="0" applyNumberFormat="1" applyFont="1" applyFill="1" applyBorder="1"/>
    <xf numFmtId="49" fontId="0" fillId="17" borderId="41" xfId="0" applyNumberFormat="1" applyFill="1" applyBorder="1"/>
    <xf numFmtId="49" fontId="0" fillId="17" borderId="42" xfId="0" applyNumberFormat="1" applyFill="1" applyBorder="1"/>
    <xf numFmtId="0" fontId="0" fillId="17" borderId="42" xfId="0" applyFill="1" applyBorder="1"/>
    <xf numFmtId="49" fontId="0" fillId="0" borderId="19" xfId="0" applyNumberFormat="1" applyBorder="1"/>
    <xf numFmtId="49" fontId="0" fillId="5" borderId="19" xfId="0" applyNumberFormat="1" applyFill="1" applyBorder="1"/>
    <xf numFmtId="49" fontId="20" fillId="11" borderId="5" xfId="0" applyNumberFormat="1" applyFont="1" applyFill="1" applyBorder="1" applyAlignment="1">
      <alignment horizontal="center"/>
    </xf>
    <xf numFmtId="49" fontId="0" fillId="17" borderId="61" xfId="0" applyNumberFormat="1" applyFill="1" applyBorder="1"/>
    <xf numFmtId="49" fontId="31" fillId="11" borderId="61" xfId="0" applyNumberFormat="1" applyFont="1" applyFill="1" applyBorder="1" applyAlignment="1">
      <alignment horizontal="center"/>
    </xf>
    <xf numFmtId="0" fontId="0" fillId="0" borderId="19" xfId="0" applyBorder="1"/>
    <xf numFmtId="49" fontId="0" fillId="0" borderId="21" xfId="0" applyNumberFormat="1" applyBorder="1"/>
    <xf numFmtId="49" fontId="0" fillId="5" borderId="21" xfId="0" applyNumberFormat="1" applyFill="1" applyBorder="1" applyAlignment="1">
      <alignment vertical="center" wrapText="1"/>
    </xf>
    <xf numFmtId="49" fontId="0" fillId="17" borderId="62" xfId="0" applyNumberFormat="1" applyFill="1" applyBorder="1" applyAlignment="1">
      <alignment vertical="center" wrapText="1"/>
    </xf>
    <xf numFmtId="49" fontId="31" fillId="11" borderId="62" xfId="0" applyNumberFormat="1" applyFont="1" applyFill="1" applyBorder="1" applyAlignment="1">
      <alignment horizontal="center" vertical="center" wrapText="1"/>
    </xf>
    <xf numFmtId="49" fontId="35" fillId="17" borderId="62" xfId="0" applyNumberFormat="1" applyFont="1" applyFill="1" applyBorder="1" applyAlignment="1">
      <alignment horizontal="center" vertical="center" wrapText="1"/>
    </xf>
    <xf numFmtId="49" fontId="31" fillId="5" borderId="21" xfId="0" applyNumberFormat="1" applyFont="1" applyFill="1" applyBorder="1" applyAlignment="1">
      <alignment horizontal="center" vertical="center" wrapText="1"/>
    </xf>
    <xf numFmtId="165" fontId="1" fillId="17" borderId="5" xfId="0" applyNumberFormat="1" applyFont="1" applyFill="1" applyBorder="1" applyAlignment="1">
      <alignment horizontal="right"/>
    </xf>
    <xf numFmtId="165" fontId="1" fillId="11" borderId="5" xfId="0" applyNumberFormat="1" applyFont="1" applyFill="1" applyBorder="1" applyAlignment="1">
      <alignment horizontal="right"/>
    </xf>
    <xf numFmtId="165" fontId="19" fillId="17" borderId="5" xfId="0" applyNumberFormat="1" applyFont="1" applyFill="1" applyBorder="1" applyAlignment="1">
      <alignment horizontal="right"/>
    </xf>
    <xf numFmtId="165" fontId="1" fillId="5" borderId="5" xfId="0" applyNumberFormat="1" applyFont="1" applyFill="1" applyBorder="1" applyAlignment="1">
      <alignment horizontal="right"/>
    </xf>
    <xf numFmtId="2" fontId="36" fillId="0" borderId="5" xfId="0" applyNumberFormat="1" applyFont="1" applyBorder="1" applyAlignment="1">
      <alignment horizontal="right"/>
    </xf>
    <xf numFmtId="165" fontId="19" fillId="17" borderId="5" xfId="0" applyNumberFormat="1" applyFont="1" applyFill="1" applyBorder="1"/>
    <xf numFmtId="0" fontId="19" fillId="0" borderId="5" xfId="0" applyFont="1" applyBorder="1"/>
    <xf numFmtId="0" fontId="37" fillId="5" borderId="5" xfId="0" applyFont="1" applyFill="1" applyBorder="1"/>
    <xf numFmtId="49" fontId="0" fillId="0" borderId="18" xfId="0" applyNumberFormat="1" applyBorder="1"/>
    <xf numFmtId="49" fontId="19" fillId="5" borderId="19" xfId="0" applyNumberFormat="1" applyFont="1" applyFill="1" applyBorder="1" applyAlignment="1">
      <alignment horizontal="center"/>
    </xf>
    <xf numFmtId="49" fontId="20" fillId="11" borderId="5" xfId="0" applyNumberFormat="1" applyFont="1" applyFill="1" applyBorder="1" applyAlignment="1">
      <alignment horizontal="center" vertical="center"/>
    </xf>
    <xf numFmtId="49" fontId="19" fillId="17" borderId="61" xfId="0" applyNumberFormat="1" applyFont="1" applyFill="1" applyBorder="1" applyAlignment="1">
      <alignment horizontal="center" vertical="center"/>
    </xf>
    <xf numFmtId="49" fontId="31" fillId="11" borderId="61" xfId="0" applyNumberFormat="1" applyFont="1" applyFill="1" applyBorder="1" applyAlignment="1">
      <alignment horizontal="center" vertical="center"/>
    </xf>
    <xf numFmtId="49" fontId="0" fillId="17" borderId="61" xfId="0" applyNumberFormat="1" applyFill="1" applyBorder="1" applyAlignment="1">
      <alignment vertical="center"/>
    </xf>
    <xf numFmtId="49" fontId="19" fillId="0" borderId="19" xfId="0" applyNumberFormat="1" applyFont="1" applyBorder="1" applyAlignment="1">
      <alignment horizontal="center"/>
    </xf>
    <xf numFmtId="0" fontId="19" fillId="0" borderId="19" xfId="0" applyFont="1" applyBorder="1" applyAlignment="1">
      <alignment horizontal="center"/>
    </xf>
    <xf numFmtId="49" fontId="19" fillId="0" borderId="21" xfId="0" applyNumberFormat="1" applyFont="1" applyBorder="1" applyAlignment="1">
      <alignment horizontal="center"/>
    </xf>
    <xf numFmtId="49" fontId="19" fillId="5" borderId="21" xfId="0" applyNumberFormat="1" applyFont="1" applyFill="1" applyBorder="1" applyAlignment="1">
      <alignment horizontal="center" vertical="center" wrapText="1"/>
    </xf>
    <xf numFmtId="49" fontId="19" fillId="17" borderId="62" xfId="0" applyNumberFormat="1" applyFont="1" applyFill="1" applyBorder="1" applyAlignment="1">
      <alignment horizontal="center" vertical="center" wrapText="1"/>
    </xf>
    <xf numFmtId="2" fontId="38" fillId="5" borderId="5" xfId="0" applyNumberFormat="1" applyFont="1" applyFill="1" applyBorder="1"/>
    <xf numFmtId="2" fontId="38" fillId="0" borderId="5" xfId="0" applyNumberFormat="1" applyFont="1" applyBorder="1" applyAlignment="1">
      <alignment horizontal="right"/>
    </xf>
    <xf numFmtId="49" fontId="28" fillId="0" borderId="39" xfId="0" applyNumberFormat="1" applyFont="1" applyBorder="1"/>
    <xf numFmtId="49" fontId="1" fillId="5" borderId="19" xfId="0" applyNumberFormat="1" applyFont="1" applyFill="1" applyBorder="1" applyAlignment="1">
      <alignment horizontal="center" vertical="center"/>
    </xf>
    <xf numFmtId="49" fontId="19" fillId="5" borderId="19" xfId="0" applyNumberFormat="1" applyFont="1" applyFill="1" applyBorder="1" applyAlignment="1">
      <alignment horizontal="center" vertical="center"/>
    </xf>
    <xf numFmtId="0" fontId="19" fillId="5" borderId="19" xfId="0" applyFont="1" applyFill="1" applyBorder="1" applyAlignment="1">
      <alignment horizontal="center" vertical="center"/>
    </xf>
    <xf numFmtId="49" fontId="1" fillId="5" borderId="6" xfId="0" applyNumberFormat="1" applyFont="1" applyFill="1" applyBorder="1" applyAlignment="1">
      <alignment horizontal="center" vertical="center"/>
    </xf>
    <xf numFmtId="49" fontId="19" fillId="5" borderId="21" xfId="0" applyNumberFormat="1" applyFont="1" applyFill="1" applyBorder="1" applyAlignment="1">
      <alignment horizontal="center" vertical="center"/>
    </xf>
    <xf numFmtId="0" fontId="1" fillId="5" borderId="6" xfId="0" applyFont="1" applyFill="1" applyBorder="1" applyAlignment="1">
      <alignment horizontal="center" vertical="center"/>
    </xf>
    <xf numFmtId="166" fontId="1" fillId="17" borderId="5" xfId="0" applyNumberFormat="1" applyFont="1" applyFill="1" applyBorder="1" applyAlignment="1">
      <alignment horizontal="right"/>
    </xf>
    <xf numFmtId="0" fontId="35" fillId="5" borderId="47" xfId="0" applyFont="1" applyFill="1" applyBorder="1"/>
    <xf numFmtId="0" fontId="35" fillId="5" borderId="18" xfId="0" applyFont="1" applyFill="1" applyBorder="1"/>
    <xf numFmtId="49" fontId="0" fillId="17" borderId="5" xfId="0" applyNumberFormat="1" applyFill="1" applyBorder="1"/>
    <xf numFmtId="0" fontId="0" fillId="5" borderId="19" xfId="0" applyFill="1" applyBorder="1"/>
    <xf numFmtId="49" fontId="20" fillId="11" borderId="5" xfId="0" applyNumberFormat="1" applyFont="1" applyFill="1" applyBorder="1" applyAlignment="1">
      <alignment horizontal="center" vertical="center" wrapText="1"/>
    </xf>
    <xf numFmtId="49" fontId="19" fillId="17" borderId="61" xfId="0" applyNumberFormat="1" applyFont="1" applyFill="1" applyBorder="1" applyAlignment="1">
      <alignment horizontal="center"/>
    </xf>
    <xf numFmtId="49" fontId="19" fillId="11" borderId="61" xfId="0" applyNumberFormat="1" applyFont="1" applyFill="1" applyBorder="1" applyAlignment="1">
      <alignment horizontal="center"/>
    </xf>
    <xf numFmtId="0" fontId="0" fillId="17" borderId="61" xfId="0" applyFill="1" applyBorder="1"/>
    <xf numFmtId="49" fontId="19" fillId="11" borderId="62" xfId="0" applyNumberFormat="1" applyFont="1" applyFill="1" applyBorder="1" applyAlignment="1">
      <alignment horizontal="center" vertical="center" wrapText="1"/>
    </xf>
    <xf numFmtId="0" fontId="19" fillId="5" borderId="5" xfId="0" applyFont="1" applyFill="1" applyBorder="1" applyAlignment="1">
      <alignment horizontal="center"/>
    </xf>
    <xf numFmtId="0" fontId="22" fillId="5" borderId="5" xfId="0" applyFont="1" applyFill="1" applyBorder="1" applyAlignment="1">
      <alignment horizontal="left"/>
    </xf>
    <xf numFmtId="165" fontId="0" fillId="17" borderId="5" xfId="0" applyNumberFormat="1" applyFill="1" applyBorder="1"/>
    <xf numFmtId="165" fontId="0" fillId="11" borderId="5" xfId="0" applyNumberFormat="1" applyFill="1" applyBorder="1"/>
    <xf numFmtId="0" fontId="22" fillId="5" borderId="5" xfId="0" applyFont="1" applyFill="1" applyBorder="1"/>
    <xf numFmtId="49" fontId="39" fillId="18" borderId="48" xfId="0" applyNumberFormat="1" applyFont="1" applyFill="1" applyBorder="1" applyAlignment="1">
      <alignment horizontal="left" vertical="center"/>
    </xf>
    <xf numFmtId="0" fontId="40" fillId="18" borderId="50" xfId="0" applyFont="1" applyFill="1" applyBorder="1" applyAlignment="1">
      <alignment horizontal="left" vertical="center"/>
    </xf>
    <xf numFmtId="0" fontId="0" fillId="0" borderId="63" xfId="0" applyBorder="1"/>
    <xf numFmtId="49" fontId="30" fillId="18" borderId="64" xfId="0" applyNumberFormat="1" applyFont="1" applyFill="1" applyBorder="1" applyAlignment="1">
      <alignment horizontal="left" vertical="center"/>
    </xf>
    <xf numFmtId="0" fontId="41" fillId="18" borderId="64" xfId="0" applyFont="1" applyFill="1" applyBorder="1"/>
    <xf numFmtId="0" fontId="0" fillId="0" borderId="65" xfId="0" applyBorder="1" applyAlignment="1">
      <alignment horizontal="center"/>
    </xf>
    <xf numFmtId="0" fontId="0" fillId="18" borderId="64" xfId="0" applyFill="1" applyBorder="1"/>
    <xf numFmtId="0" fontId="0" fillId="0" borderId="65" xfId="0" applyBorder="1"/>
    <xf numFmtId="0" fontId="0" fillId="0" borderId="46" xfId="0" applyBorder="1"/>
    <xf numFmtId="0" fontId="0" fillId="0" borderId="55" xfId="0" applyBorder="1"/>
    <xf numFmtId="49" fontId="30" fillId="18" borderId="45" xfId="0" applyNumberFormat="1" applyFont="1" applyFill="1" applyBorder="1" applyAlignment="1">
      <alignment horizontal="left" vertical="center"/>
    </xf>
    <xf numFmtId="0" fontId="0" fillId="18" borderId="45" xfId="0" applyFill="1" applyBorder="1"/>
    <xf numFmtId="49" fontId="30" fillId="18" borderId="66" xfId="0" applyNumberFormat="1" applyFont="1" applyFill="1" applyBorder="1" applyAlignment="1">
      <alignment horizontal="left" vertical="center"/>
    </xf>
    <xf numFmtId="49" fontId="0" fillId="11" borderId="67" xfId="0" applyNumberFormat="1" applyFill="1" applyBorder="1"/>
    <xf numFmtId="49" fontId="0" fillId="0" borderId="68" xfId="0" applyNumberFormat="1" applyBorder="1"/>
    <xf numFmtId="0" fontId="0" fillId="0" borderId="20" xfId="0" applyBorder="1"/>
    <xf numFmtId="49" fontId="0" fillId="11" borderId="48" xfId="0" applyNumberFormat="1" applyFill="1" applyBorder="1"/>
    <xf numFmtId="49" fontId="0" fillId="0" borderId="69" xfId="0" applyNumberFormat="1" applyBorder="1"/>
    <xf numFmtId="0" fontId="0" fillId="0" borderId="5" xfId="0" applyNumberFormat="1" applyBorder="1" applyAlignment="1">
      <alignment horizontal="center"/>
    </xf>
    <xf numFmtId="49" fontId="42" fillId="5" borderId="70" xfId="0" applyNumberFormat="1" applyFont="1" applyFill="1" applyBorder="1" applyAlignment="1">
      <alignment horizontal="left" vertical="center"/>
    </xf>
    <xf numFmtId="49" fontId="0" fillId="0" borderId="51" xfId="0" applyNumberFormat="1" applyBorder="1"/>
    <xf numFmtId="49" fontId="0" fillId="0" borderId="4" xfId="0" applyNumberFormat="1" applyBorder="1"/>
    <xf numFmtId="0" fontId="0" fillId="0" borderId="51" xfId="0" applyBorder="1"/>
    <xf numFmtId="0" fontId="0" fillId="0" borderId="43" xfId="0" applyBorder="1"/>
    <xf numFmtId="0" fontId="0" fillId="0" borderId="15" xfId="0" applyBorder="1"/>
    <xf numFmtId="49" fontId="42" fillId="5" borderId="39" xfId="0" applyNumberFormat="1" applyFont="1" applyFill="1" applyBorder="1" applyAlignment="1">
      <alignment horizontal="left" vertical="center"/>
    </xf>
    <xf numFmtId="49" fontId="11" fillId="0" borderId="5" xfId="0" applyNumberFormat="1" applyFont="1" applyBorder="1" applyAlignment="1">
      <alignment horizontal="center"/>
    </xf>
    <xf numFmtId="0" fontId="0" fillId="0" borderId="15" xfId="0" applyBorder="1" applyAlignment="1">
      <alignment horizontal="center"/>
    </xf>
    <xf numFmtId="49" fontId="30" fillId="18" borderId="71" xfId="0" applyNumberFormat="1" applyFont="1" applyFill="1" applyBorder="1" applyAlignment="1">
      <alignment horizontal="left" vertical="center"/>
    </xf>
    <xf numFmtId="49" fontId="0" fillId="0" borderId="72" xfId="0" applyNumberFormat="1" applyBorder="1"/>
    <xf numFmtId="0" fontId="0" fillId="0" borderId="69" xfId="0" applyBorder="1"/>
    <xf numFmtId="0" fontId="43" fillId="0" borderId="18" xfId="0" applyFont="1" applyBorder="1" applyAlignment="1">
      <alignment horizontal="center"/>
    </xf>
    <xf numFmtId="0" fontId="1" fillId="0" borderId="0" xfId="0" applyFont="1" applyAlignment="1">
      <alignment horizontal="left" wrapText="1"/>
    </xf>
    <xf numFmtId="0" fontId="0" fillId="0" borderId="0" xfId="0"/>
    <xf numFmtId="49" fontId="6" fillId="5" borderId="15" xfId="0" applyNumberFormat="1" applyFont="1" applyFill="1" applyBorder="1" applyAlignment="1">
      <alignment horizontal="center" vertical="top" wrapText="1"/>
    </xf>
    <xf numFmtId="0" fontId="6" fillId="5" borderId="15" xfId="0" applyFont="1" applyFill="1" applyBorder="1" applyAlignment="1">
      <alignment horizontal="center" vertical="top" wrapText="1"/>
    </xf>
    <xf numFmtId="0" fontId="6" fillId="5" borderId="16" xfId="0" applyFont="1" applyFill="1" applyBorder="1" applyAlignment="1">
      <alignment horizontal="center" vertical="top" wrapText="1"/>
    </xf>
    <xf numFmtId="49" fontId="6" fillId="5" borderId="17" xfId="0" applyNumberFormat="1" applyFont="1" applyFill="1" applyBorder="1" applyAlignment="1">
      <alignment horizontal="center" vertical="top" wrapText="1"/>
    </xf>
    <xf numFmtId="49" fontId="4" fillId="5" borderId="17" xfId="0" applyNumberFormat="1"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5" borderId="16" xfId="0" applyFont="1" applyFill="1" applyBorder="1" applyAlignment="1">
      <alignment horizontal="center" vertical="top" wrapText="1"/>
    </xf>
    <xf numFmtId="49" fontId="26" fillId="5" borderId="39" xfId="0" applyNumberFormat="1" applyFont="1" applyFill="1" applyBorder="1" applyAlignment="1">
      <alignment horizontal="center"/>
    </xf>
    <xf numFmtId="2" fontId="26" fillId="5" borderId="39" xfId="0" applyNumberFormat="1" applyFont="1" applyFill="1" applyBorder="1" applyAlignment="1">
      <alignment horizontal="center"/>
    </xf>
    <xf numFmtId="49" fontId="13" fillId="11" borderId="40" xfId="0" applyNumberFormat="1" applyFont="1" applyFill="1" applyBorder="1" applyAlignment="1">
      <alignment horizontal="center"/>
    </xf>
    <xf numFmtId="2" fontId="13" fillId="11" borderId="41" xfId="0" applyNumberFormat="1" applyFont="1" applyFill="1" applyBorder="1" applyAlignment="1">
      <alignment horizontal="center"/>
    </xf>
    <xf numFmtId="2" fontId="13" fillId="11" borderId="42" xfId="0" applyNumberFormat="1" applyFont="1" applyFill="1" applyBorder="1" applyAlignment="1">
      <alignment horizontal="center"/>
    </xf>
    <xf numFmtId="0" fontId="13" fillId="11" borderId="41" xfId="0" applyFont="1" applyFill="1" applyBorder="1" applyAlignment="1">
      <alignment horizontal="center"/>
    </xf>
    <xf numFmtId="0" fontId="13" fillId="11" borderId="42" xfId="0" applyFont="1" applyFill="1" applyBorder="1" applyAlignment="1">
      <alignment horizontal="center"/>
    </xf>
    <xf numFmtId="49" fontId="20" fillId="5" borderId="43" xfId="0" applyNumberFormat="1" applyFont="1" applyFill="1" applyBorder="1" applyAlignment="1">
      <alignment horizontal="center"/>
    </xf>
    <xf numFmtId="49" fontId="20" fillId="5" borderId="39" xfId="0" applyNumberFormat="1" applyFont="1" applyFill="1" applyBorder="1" applyAlignment="1">
      <alignment horizontal="center"/>
    </xf>
    <xf numFmtId="49" fontId="28" fillId="16" borderId="40" xfId="0" applyNumberFormat="1" applyFont="1" applyFill="1" applyBorder="1" applyAlignment="1">
      <alignment horizontal="left"/>
    </xf>
    <xf numFmtId="0" fontId="28" fillId="16" borderId="41" xfId="0" applyFont="1" applyFill="1" applyBorder="1" applyAlignment="1">
      <alignment horizontal="left"/>
    </xf>
    <xf numFmtId="0" fontId="28" fillId="16" borderId="42" xfId="0" applyFont="1" applyFill="1" applyBorder="1" applyAlignment="1">
      <alignment horizontal="left"/>
    </xf>
    <xf numFmtId="49" fontId="2" fillId="5" borderId="39" xfId="0" applyNumberFormat="1" applyFont="1" applyFill="1" applyBorder="1" applyAlignment="1">
      <alignment horizontal="left" vertical="center"/>
    </xf>
    <xf numFmtId="49" fontId="20" fillId="11" borderId="40" xfId="0" applyNumberFormat="1" applyFont="1" applyFill="1" applyBorder="1" applyAlignment="1">
      <alignment horizontal="center"/>
    </xf>
    <xf numFmtId="49" fontId="20" fillId="11" borderId="42" xfId="0" applyNumberFormat="1" applyFont="1" applyFill="1" applyBorder="1" applyAlignment="1">
      <alignment horizontal="center"/>
    </xf>
    <xf numFmtId="49" fontId="20" fillId="11" borderId="40" xfId="0" applyNumberFormat="1" applyFont="1" applyFill="1" applyBorder="1" applyAlignment="1">
      <alignment horizontal="center" vertical="center"/>
    </xf>
    <xf numFmtId="49" fontId="20" fillId="11" borderId="42"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3E3E3E"/>
      <rgbColor rgb="FFA4A4A4"/>
      <rgbColor rgb="FFFFFFFF"/>
      <rgbColor rgb="FFD9D9D9"/>
      <rgbColor rgb="FFF1F1F1"/>
      <rgbColor rgb="FFBEBEBE"/>
      <rgbColor rgb="FFA6A6A6"/>
      <rgbColor rgb="FFD2DAE4"/>
      <rgbColor rgb="FFFFFF00"/>
      <rgbColor rgb="FFFF0000"/>
      <rgbColor rgb="FFDBE5F1"/>
      <rgbColor rgb="FFC00000"/>
      <rgbColor rgb="FFE5B8B7"/>
      <rgbColor rgb="FFB8CCE4"/>
      <rgbColor rgb="FF00FF00"/>
      <rgbColor rgb="FFE5DFEC"/>
      <rgbColor rgb="FFDAEEF3"/>
      <rgbColor rgb="FFFF5050"/>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4012</xdr:colOff>
      <xdr:row>0</xdr:row>
      <xdr:rowOff>18286</xdr:rowOff>
    </xdr:from>
    <xdr:to>
      <xdr:col>2</xdr:col>
      <xdr:colOff>16712</xdr:colOff>
      <xdr:row>1</xdr:row>
      <xdr:rowOff>17525</xdr:rowOff>
    </xdr:to>
    <xdr:sp macro="" textlink="">
      <xdr:nvSpPr>
        <xdr:cNvPr id="2" name="Shape 2">
          <a:extLst>
            <a:ext uri="{FF2B5EF4-FFF2-40B4-BE49-F238E27FC236}">
              <a16:creationId xmlns:a16="http://schemas.microsoft.com/office/drawing/2014/main" id="{00000000-0008-0000-0200-000002000000}"/>
            </a:ext>
          </a:extLst>
        </xdr:cNvPr>
        <xdr:cNvSpPr/>
      </xdr:nvSpPr>
      <xdr:spPr>
        <a:xfrm>
          <a:off x="2734512" y="18286"/>
          <a:ext cx="12701" cy="208790"/>
        </a:xfrm>
        <a:prstGeom prst="rect">
          <a:avLst/>
        </a:prstGeom>
        <a:solidFill>
          <a:srgbClr val="3E3E3E"/>
        </a:solidFill>
        <a:ln w="12700" cap="flat">
          <a:noFill/>
          <a:miter lim="400000"/>
        </a:ln>
        <a:effectLst/>
      </xdr:spPr>
      <xdr:txBody>
        <a:bodyPr/>
        <a:lstStyle/>
        <a:p>
          <a:endParaRPr/>
        </a:p>
      </xdr:txBody>
    </xdr:sp>
    <xdr:clientData/>
  </xdr:twoCellAnchor>
  <xdr:twoCellAnchor>
    <xdr:from>
      <xdr:col>2</xdr:col>
      <xdr:colOff>246709</xdr:colOff>
      <xdr:row>0</xdr:row>
      <xdr:rowOff>18286</xdr:rowOff>
    </xdr:from>
    <xdr:to>
      <xdr:col>2</xdr:col>
      <xdr:colOff>259409</xdr:colOff>
      <xdr:row>1</xdr:row>
      <xdr:rowOff>17525</xdr:rowOff>
    </xdr:to>
    <xdr:sp macro="" textlink="">
      <xdr:nvSpPr>
        <xdr:cNvPr id="3" name="Shape 3">
          <a:extLst>
            <a:ext uri="{FF2B5EF4-FFF2-40B4-BE49-F238E27FC236}">
              <a16:creationId xmlns:a16="http://schemas.microsoft.com/office/drawing/2014/main" id="{00000000-0008-0000-0200-000003000000}"/>
            </a:ext>
          </a:extLst>
        </xdr:cNvPr>
        <xdr:cNvSpPr/>
      </xdr:nvSpPr>
      <xdr:spPr>
        <a:xfrm>
          <a:off x="2977209" y="18286"/>
          <a:ext cx="12701" cy="208790"/>
        </a:xfrm>
        <a:prstGeom prst="rect">
          <a:avLst/>
        </a:prstGeom>
        <a:solidFill>
          <a:srgbClr val="3E3E3E"/>
        </a:solidFill>
        <a:ln w="12700" cap="flat">
          <a:noFill/>
          <a:miter lim="400000"/>
        </a:ln>
        <a:effectLst/>
      </xdr:spPr>
      <xdr:txBody>
        <a:bodyPr/>
        <a:lstStyle/>
        <a:p>
          <a:endParaRPr/>
        </a:p>
      </xdr:txBody>
    </xdr:sp>
    <xdr:clientData/>
  </xdr:twoCellAnchor>
  <xdr:twoCellAnchor>
    <xdr:from>
      <xdr:col>4</xdr:col>
      <xdr:colOff>4006</xdr:colOff>
      <xdr:row>0</xdr:row>
      <xdr:rowOff>18286</xdr:rowOff>
    </xdr:from>
    <xdr:to>
      <xdr:col>4</xdr:col>
      <xdr:colOff>16706</xdr:colOff>
      <xdr:row>1</xdr:row>
      <xdr:rowOff>17525</xdr:rowOff>
    </xdr:to>
    <xdr:sp macro="" textlink="">
      <xdr:nvSpPr>
        <xdr:cNvPr id="4" name="Shape 4">
          <a:extLst>
            <a:ext uri="{FF2B5EF4-FFF2-40B4-BE49-F238E27FC236}">
              <a16:creationId xmlns:a16="http://schemas.microsoft.com/office/drawing/2014/main" id="{00000000-0008-0000-0200-000004000000}"/>
            </a:ext>
          </a:extLst>
        </xdr:cNvPr>
        <xdr:cNvSpPr/>
      </xdr:nvSpPr>
      <xdr:spPr>
        <a:xfrm>
          <a:off x="5363406" y="18286"/>
          <a:ext cx="12701" cy="208790"/>
        </a:xfrm>
        <a:prstGeom prst="rect">
          <a:avLst/>
        </a:prstGeom>
        <a:solidFill>
          <a:srgbClr val="3E3E3E"/>
        </a:solidFill>
        <a:ln w="12700" cap="flat">
          <a:noFill/>
          <a:miter lim="400000"/>
        </a:ln>
        <a:effectLst/>
      </xdr:spPr>
      <xdr:txBody>
        <a:bodyPr/>
        <a:lstStyle/>
        <a:p>
          <a:endParaRPr/>
        </a:p>
      </xdr:txBody>
    </xdr:sp>
    <xdr:clientData/>
  </xdr:twoCellAnchor>
  <xdr:twoCellAnchor>
    <xdr:from>
      <xdr:col>4</xdr:col>
      <xdr:colOff>246576</xdr:colOff>
      <xdr:row>0</xdr:row>
      <xdr:rowOff>18286</xdr:rowOff>
    </xdr:from>
    <xdr:to>
      <xdr:col>4</xdr:col>
      <xdr:colOff>259276</xdr:colOff>
      <xdr:row>1</xdr:row>
      <xdr:rowOff>17525</xdr:rowOff>
    </xdr:to>
    <xdr:sp macro="" textlink="">
      <xdr:nvSpPr>
        <xdr:cNvPr id="5" name="Shape 5">
          <a:extLst>
            <a:ext uri="{FF2B5EF4-FFF2-40B4-BE49-F238E27FC236}">
              <a16:creationId xmlns:a16="http://schemas.microsoft.com/office/drawing/2014/main" id="{00000000-0008-0000-0200-000005000000}"/>
            </a:ext>
          </a:extLst>
        </xdr:cNvPr>
        <xdr:cNvSpPr/>
      </xdr:nvSpPr>
      <xdr:spPr>
        <a:xfrm>
          <a:off x="5605976" y="18286"/>
          <a:ext cx="12701" cy="208790"/>
        </a:xfrm>
        <a:prstGeom prst="rect">
          <a:avLst/>
        </a:prstGeom>
        <a:solidFill>
          <a:srgbClr val="3E3E3E"/>
        </a:solidFill>
        <a:ln w="12700" cap="flat">
          <a:noFill/>
          <a:miter lim="400000"/>
        </a:ln>
        <a:effectLst/>
      </xdr:spPr>
      <xdr:txBody>
        <a:bodyPr/>
        <a:lstStyle/>
        <a:p>
          <a:endParaRPr/>
        </a:p>
      </xdr:txBody>
    </xdr:sp>
    <xdr:clientData/>
  </xdr:twoCellAnchor>
  <xdr:twoCellAnchor>
    <xdr:from>
      <xdr:col>2</xdr:col>
      <xdr:colOff>16459</xdr:colOff>
      <xdr:row>0</xdr:row>
      <xdr:rowOff>18034</xdr:rowOff>
    </xdr:from>
    <xdr:to>
      <xdr:col>2</xdr:col>
      <xdr:colOff>246887</xdr:colOff>
      <xdr:row>0</xdr:row>
      <xdr:rowOff>30734</xdr:rowOff>
    </xdr:to>
    <xdr:sp macro="" textlink="">
      <xdr:nvSpPr>
        <xdr:cNvPr id="6" name="Shape 6">
          <a:extLst>
            <a:ext uri="{FF2B5EF4-FFF2-40B4-BE49-F238E27FC236}">
              <a16:creationId xmlns:a16="http://schemas.microsoft.com/office/drawing/2014/main" id="{00000000-0008-0000-0200-000006000000}"/>
            </a:ext>
          </a:extLst>
        </xdr:cNvPr>
        <xdr:cNvSpPr/>
      </xdr:nvSpPr>
      <xdr:spPr>
        <a:xfrm>
          <a:off x="2746959" y="18034"/>
          <a:ext cx="230429" cy="12701"/>
        </a:xfrm>
        <a:prstGeom prst="rect">
          <a:avLst/>
        </a:prstGeom>
        <a:solidFill>
          <a:srgbClr val="3E3E3E"/>
        </a:solidFill>
        <a:ln w="12700" cap="flat">
          <a:noFill/>
          <a:miter lim="400000"/>
        </a:ln>
        <a:effectLst/>
      </xdr:spPr>
      <xdr:txBody>
        <a:bodyPr/>
        <a:lstStyle/>
        <a:p>
          <a:endParaRPr/>
        </a:p>
      </xdr:txBody>
    </xdr:sp>
    <xdr:clientData/>
  </xdr:twoCellAnchor>
  <xdr:twoCellAnchor>
    <xdr:from>
      <xdr:col>4</xdr:col>
      <xdr:colOff>16459</xdr:colOff>
      <xdr:row>0</xdr:row>
      <xdr:rowOff>18034</xdr:rowOff>
    </xdr:from>
    <xdr:to>
      <xdr:col>4</xdr:col>
      <xdr:colOff>246887</xdr:colOff>
      <xdr:row>0</xdr:row>
      <xdr:rowOff>30734</xdr:rowOff>
    </xdr:to>
    <xdr:sp macro="" textlink="">
      <xdr:nvSpPr>
        <xdr:cNvPr id="7" name="Shape 7">
          <a:extLst>
            <a:ext uri="{FF2B5EF4-FFF2-40B4-BE49-F238E27FC236}">
              <a16:creationId xmlns:a16="http://schemas.microsoft.com/office/drawing/2014/main" id="{00000000-0008-0000-0200-000007000000}"/>
            </a:ext>
          </a:extLst>
        </xdr:cNvPr>
        <xdr:cNvSpPr/>
      </xdr:nvSpPr>
      <xdr:spPr>
        <a:xfrm>
          <a:off x="5375859" y="18034"/>
          <a:ext cx="230429" cy="12701"/>
        </a:xfrm>
        <a:prstGeom prst="rect">
          <a:avLst/>
        </a:prstGeom>
        <a:solidFill>
          <a:srgbClr val="3E3E3E"/>
        </a:solidFill>
        <a:ln w="12700" cap="flat">
          <a:noFill/>
          <a:miter lim="400000"/>
        </a:ln>
        <a:effectLst/>
      </xdr:spPr>
      <xdr:txBody>
        <a:bodyPr/>
        <a:lstStyle/>
        <a:p>
          <a:endParaRPr/>
        </a:p>
      </xdr:txBody>
    </xdr:sp>
    <xdr:clientData/>
  </xdr:twoCellAnchor>
  <xdr:twoCellAnchor>
    <xdr:from>
      <xdr:col>2</xdr:col>
      <xdr:colOff>16459</xdr:colOff>
      <xdr:row>1</xdr:row>
      <xdr:rowOff>5079</xdr:rowOff>
    </xdr:from>
    <xdr:to>
      <xdr:col>2</xdr:col>
      <xdr:colOff>246887</xdr:colOff>
      <xdr:row>1</xdr:row>
      <xdr:rowOff>17779</xdr:rowOff>
    </xdr:to>
    <xdr:sp macro="" textlink="">
      <xdr:nvSpPr>
        <xdr:cNvPr id="8" name="Shape 8">
          <a:extLst>
            <a:ext uri="{FF2B5EF4-FFF2-40B4-BE49-F238E27FC236}">
              <a16:creationId xmlns:a16="http://schemas.microsoft.com/office/drawing/2014/main" id="{00000000-0008-0000-0200-000008000000}"/>
            </a:ext>
          </a:extLst>
        </xdr:cNvPr>
        <xdr:cNvSpPr/>
      </xdr:nvSpPr>
      <xdr:spPr>
        <a:xfrm>
          <a:off x="2746959" y="214629"/>
          <a:ext cx="230429" cy="12701"/>
        </a:xfrm>
        <a:prstGeom prst="rect">
          <a:avLst/>
        </a:prstGeom>
        <a:solidFill>
          <a:srgbClr val="3E3E3E"/>
        </a:solidFill>
        <a:ln w="12700" cap="flat">
          <a:noFill/>
          <a:miter lim="400000"/>
        </a:ln>
        <a:effectLst/>
      </xdr:spPr>
      <xdr:txBody>
        <a:bodyPr/>
        <a:lstStyle/>
        <a:p>
          <a:endParaRPr/>
        </a:p>
      </xdr:txBody>
    </xdr:sp>
    <xdr:clientData/>
  </xdr:twoCellAnchor>
  <xdr:twoCellAnchor>
    <xdr:from>
      <xdr:col>4</xdr:col>
      <xdr:colOff>16459</xdr:colOff>
      <xdr:row>1</xdr:row>
      <xdr:rowOff>5079</xdr:rowOff>
    </xdr:from>
    <xdr:to>
      <xdr:col>4</xdr:col>
      <xdr:colOff>246887</xdr:colOff>
      <xdr:row>1</xdr:row>
      <xdr:rowOff>17779</xdr:rowOff>
    </xdr:to>
    <xdr:sp macro="" textlink="">
      <xdr:nvSpPr>
        <xdr:cNvPr id="9" name="Shape 9">
          <a:extLst>
            <a:ext uri="{FF2B5EF4-FFF2-40B4-BE49-F238E27FC236}">
              <a16:creationId xmlns:a16="http://schemas.microsoft.com/office/drawing/2014/main" id="{00000000-0008-0000-0200-000009000000}"/>
            </a:ext>
          </a:extLst>
        </xdr:cNvPr>
        <xdr:cNvSpPr/>
      </xdr:nvSpPr>
      <xdr:spPr>
        <a:xfrm>
          <a:off x="5375859" y="214629"/>
          <a:ext cx="230429" cy="12701"/>
        </a:xfrm>
        <a:prstGeom prst="rect">
          <a:avLst/>
        </a:prstGeom>
        <a:solidFill>
          <a:srgbClr val="3E3E3E"/>
        </a:solidFill>
        <a:ln w="12700" cap="flat">
          <a:noFill/>
          <a:miter lim="400000"/>
        </a:ln>
        <a:effectLst/>
      </xdr:spPr>
      <xdr:txBody>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228600</xdr:colOff>
      <xdr:row>2</xdr:row>
      <xdr:rowOff>0</xdr:rowOff>
    </xdr:from>
    <xdr:to>
      <xdr:col>31</xdr:col>
      <xdr:colOff>275789</xdr:colOff>
      <xdr:row>28</xdr:row>
      <xdr:rowOff>196851</xdr:rowOff>
    </xdr:to>
    <xdr:pic>
      <xdr:nvPicPr>
        <xdr:cNvPr id="11" name="Picture 1" descr="Picture 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18008600" y="774065"/>
          <a:ext cx="7375090" cy="5645152"/>
        </a:xfrm>
        <a:prstGeom prst="rect">
          <a:avLst/>
        </a:prstGeom>
        <a:ln w="9525" cap="flat">
          <a:solidFill>
            <a:srgbClr val="000000"/>
          </a:solidFill>
          <a:prstDash val="solid"/>
          <a:round/>
        </a:ln>
        <a:effectLst/>
      </xdr:spPr>
    </xdr:pic>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0"/>
  <sheetViews>
    <sheetView showGridLines="0" tabSelected="1" workbookViewId="0"/>
  </sheetViews>
  <sheetFormatPr defaultColWidth="10" defaultRowHeight="12.95" customHeight="1"/>
  <cols>
    <col min="1" max="1" width="2" customWidth="1"/>
    <col min="2" max="4" width="30.5703125" customWidth="1"/>
  </cols>
  <sheetData>
    <row r="3" spans="2:4" ht="50.1" customHeight="1">
      <c r="B3" s="427" t="s">
        <v>0</v>
      </c>
      <c r="C3" s="428"/>
      <c r="D3" s="428"/>
    </row>
    <row r="7" spans="2:4" ht="18.75">
      <c r="B7" s="1" t="s">
        <v>1</v>
      </c>
      <c r="C7" s="1" t="s">
        <v>2</v>
      </c>
      <c r="D7" s="1" t="s">
        <v>3</v>
      </c>
    </row>
    <row r="9" spans="2:4" ht="15.75">
      <c r="B9" s="2" t="s">
        <v>4</v>
      </c>
      <c r="C9" s="2"/>
      <c r="D9" s="2"/>
    </row>
    <row r="10" spans="2:4" ht="15.75">
      <c r="B10" s="3"/>
      <c r="C10" s="3" t="s">
        <v>5</v>
      </c>
      <c r="D10" s="4" t="s">
        <v>4</v>
      </c>
    </row>
    <row r="11" spans="2:4" ht="15.75">
      <c r="B11" s="2" t="s">
        <v>97</v>
      </c>
      <c r="C11" s="2"/>
      <c r="D11" s="2"/>
    </row>
    <row r="12" spans="2:4" ht="15.75">
      <c r="B12" s="3"/>
      <c r="C12" s="3" t="s">
        <v>5</v>
      </c>
      <c r="D12" s="4" t="s">
        <v>97</v>
      </c>
    </row>
    <row r="13" spans="2:4" ht="15.75">
      <c r="B13" s="2" t="s">
        <v>222</v>
      </c>
      <c r="C13" s="2"/>
      <c r="D13" s="2"/>
    </row>
    <row r="14" spans="2:4" ht="15.75">
      <c r="B14" s="3"/>
      <c r="C14" s="3" t="s">
        <v>5</v>
      </c>
      <c r="D14" s="4" t="s">
        <v>222</v>
      </c>
    </row>
    <row r="15" spans="2:4" ht="15.75">
      <c r="B15" s="2" t="s">
        <v>286</v>
      </c>
      <c r="C15" s="2"/>
      <c r="D15" s="2"/>
    </row>
    <row r="16" spans="2:4" ht="15.75">
      <c r="B16" s="3"/>
      <c r="C16" s="3" t="s">
        <v>5</v>
      </c>
      <c r="D16" s="4" t="s">
        <v>286</v>
      </c>
    </row>
    <row r="17" spans="2:4" ht="15.75">
      <c r="B17" s="2" t="s">
        <v>328</v>
      </c>
      <c r="C17" s="2"/>
      <c r="D17" s="2"/>
    </row>
    <row r="18" spans="2:4" ht="15.75">
      <c r="B18" s="3"/>
      <c r="C18" s="3" t="s">
        <v>5</v>
      </c>
      <c r="D18" s="4" t="s">
        <v>328</v>
      </c>
    </row>
    <row r="19" spans="2:4" ht="15.75">
      <c r="B19" s="2" t="s">
        <v>421</v>
      </c>
      <c r="C19" s="2"/>
      <c r="D19" s="2"/>
    </row>
    <row r="20" spans="2:4" ht="15.75">
      <c r="B20" s="3"/>
      <c r="C20" s="3" t="s">
        <v>5</v>
      </c>
      <c r="D20" s="4" t="s">
        <v>421</v>
      </c>
    </row>
    <row r="21" spans="2:4" ht="15.75">
      <c r="B21" s="2" t="s">
        <v>422</v>
      </c>
      <c r="C21" s="2"/>
      <c r="D21" s="2"/>
    </row>
    <row r="22" spans="2:4" ht="15.75">
      <c r="B22" s="3"/>
      <c r="C22" s="3" t="s">
        <v>5</v>
      </c>
      <c r="D22" s="4" t="s">
        <v>422</v>
      </c>
    </row>
    <row r="23" spans="2:4" ht="15.75">
      <c r="B23" s="2" t="s">
        <v>455</v>
      </c>
      <c r="C23" s="2"/>
      <c r="D23" s="2"/>
    </row>
    <row r="24" spans="2:4" ht="15.75">
      <c r="B24" s="3"/>
      <c r="C24" s="3" t="s">
        <v>5</v>
      </c>
      <c r="D24" s="4" t="s">
        <v>455</v>
      </c>
    </row>
    <row r="25" spans="2:4" ht="15.75">
      <c r="B25" s="2" t="s">
        <v>468</v>
      </c>
      <c r="C25" s="2"/>
      <c r="D25" s="2"/>
    </row>
    <row r="26" spans="2:4" ht="15.75">
      <c r="B26" s="3"/>
      <c r="C26" s="3" t="s">
        <v>5</v>
      </c>
      <c r="D26" s="4" t="s">
        <v>468</v>
      </c>
    </row>
    <row r="27" spans="2:4" ht="15.75">
      <c r="B27" s="2" t="s">
        <v>483</v>
      </c>
      <c r="C27" s="2"/>
      <c r="D27" s="2"/>
    </row>
    <row r="28" spans="2:4" ht="15.75">
      <c r="B28" s="3"/>
      <c r="C28" s="3" t="s">
        <v>5</v>
      </c>
      <c r="D28" s="4" t="s">
        <v>483</v>
      </c>
    </row>
    <row r="29" spans="2:4" ht="15.75">
      <c r="B29" s="2" t="s">
        <v>492</v>
      </c>
      <c r="C29" s="2"/>
      <c r="D29" s="2"/>
    </row>
    <row r="30" spans="2:4" ht="15.75">
      <c r="B30" s="3"/>
      <c r="C30" s="3" t="s">
        <v>5</v>
      </c>
      <c r="D30" s="4" t="s">
        <v>492</v>
      </c>
    </row>
    <row r="31" spans="2:4" ht="15.75">
      <c r="B31" s="2" t="s">
        <v>502</v>
      </c>
      <c r="C31" s="2"/>
      <c r="D31" s="2"/>
    </row>
    <row r="32" spans="2:4" ht="15.75">
      <c r="B32" s="3"/>
      <c r="C32" s="3" t="s">
        <v>5</v>
      </c>
      <c r="D32" s="4" t="s">
        <v>502</v>
      </c>
    </row>
    <row r="33" spans="2:4" ht="15.75">
      <c r="B33" s="2" t="s">
        <v>530</v>
      </c>
      <c r="C33" s="2"/>
      <c r="D33" s="2"/>
    </row>
    <row r="34" spans="2:4" ht="15.75">
      <c r="B34" s="3"/>
      <c r="C34" s="3" t="s">
        <v>5</v>
      </c>
      <c r="D34" s="4" t="s">
        <v>530</v>
      </c>
    </row>
    <row r="35" spans="2:4" ht="15.75">
      <c r="B35" s="2" t="s">
        <v>534</v>
      </c>
      <c r="C35" s="2"/>
      <c r="D35" s="2"/>
    </row>
    <row r="36" spans="2:4" ht="15.75">
      <c r="B36" s="3"/>
      <c r="C36" s="3" t="s">
        <v>5</v>
      </c>
      <c r="D36" s="4" t="s">
        <v>534</v>
      </c>
    </row>
    <row r="37" spans="2:4" ht="15.75">
      <c r="B37" s="2" t="s">
        <v>537</v>
      </c>
      <c r="C37" s="2"/>
      <c r="D37" s="2"/>
    </row>
    <row r="38" spans="2:4" ht="15.75">
      <c r="B38" s="3"/>
      <c r="C38" s="3" t="s">
        <v>5</v>
      </c>
      <c r="D38" s="4" t="s">
        <v>537</v>
      </c>
    </row>
    <row r="39" spans="2:4" ht="15.75">
      <c r="B39" s="2" t="s">
        <v>542</v>
      </c>
      <c r="C39" s="2"/>
      <c r="D39" s="2"/>
    </row>
    <row r="40" spans="2:4" ht="15.75">
      <c r="B40" s="3"/>
      <c r="C40" s="3" t="s">
        <v>5</v>
      </c>
      <c r="D40" s="4" t="s">
        <v>542</v>
      </c>
    </row>
  </sheetData>
  <mergeCells count="1">
    <mergeCell ref="B3:D3"/>
  </mergeCells>
  <hyperlinks>
    <hyperlink ref="D10" location="' SET SYSTEM PRE-EVENTS + GROUPS'!R1C1" display=" SET SYSTEM PRE-EVENTS + GROUPS" xr:uid="{00000000-0004-0000-0000-000000000000}"/>
    <hyperlink ref="D12" location="'SET SYSTEM IND OPEN'!R1C1" display="SET SYSTEM IND OPEN" xr:uid="{00000000-0004-0000-0000-000001000000}"/>
    <hyperlink ref="D14" location="'IND &amp; DUET'!R1C1" display="IND &amp; DUET" xr:uid="{00000000-0004-0000-0000-000002000000}"/>
    <hyperlink ref="D16" location="'PRE COMPETITIVE'!R1C1" display="PRE COMPETITIVE" xr:uid="{00000000-0004-0000-0000-000003000000}"/>
    <hyperlink ref="D18" location="'ATHLETE LIST'!R1C1" display="ATHLETE LIST" xr:uid="{00000000-0004-0000-0000-000004000000}"/>
    <hyperlink ref="D20" location="'GROUP SET SYSTEM'!R1C1" display="GROUP SET SYSTEM" xr:uid="{00000000-0004-0000-0000-000005000000}"/>
    <hyperlink ref="D22" location="'GROUP RESULTS'!R1C1" display="GROUP RESULTS" xr:uid="{00000000-0004-0000-0000-000006000000}"/>
    <hyperlink ref="D24" location="'BN COMPULSORIES only'!R1C1" display="BN COMPULSORIES only" xr:uid="{00000000-0004-0000-0000-000007000000}"/>
    <hyperlink ref="D26" location="'BI COMPULSORIES only'!R1C1" display="BI COMPULSORIES only" xr:uid="{00000000-0004-0000-0000-000008000000}"/>
    <hyperlink ref="D28" location="'BA &amp; JR A SHORT PROGRAM only'!R1C1" display="BA &amp; JR A SHORT PROGRAM only" xr:uid="{00000000-0004-0000-0000-000009000000}"/>
    <hyperlink ref="D30" location="'SENIOR A SHORT PROGRAM only'!R1C1" display="SENIOR A SHORT PROGRAM only" xr:uid="{00000000-0004-0000-0000-00000A000000}"/>
    <hyperlink ref="D32" location="'BI COMP &amp; FS'!R1C1" display="BI COMP &amp; FS" xr:uid="{00000000-0004-0000-0000-00000B000000}"/>
    <hyperlink ref="D34" location="'BA &amp; JR A SP &amp; FS'!R1C1" display="BA &amp; JR A SP &amp; FS" xr:uid="{00000000-0004-0000-0000-00000C000000}"/>
    <hyperlink ref="D36" location="'SR A SP &amp; FS'!R1C1" display="SR A SP &amp; FS" xr:uid="{00000000-0004-0000-0000-00000D000000}"/>
    <hyperlink ref="D38" location="'PAIR'!R1C1" display="PAIR" xr:uid="{00000000-0004-0000-0000-00000E000000}"/>
    <hyperlink ref="D40" location="'DATA VALIDATION'!R1C1" display="DATA VALIDATION"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7"/>
  <sheetViews>
    <sheetView showGridLines="0" workbookViewId="0"/>
  </sheetViews>
  <sheetFormatPr defaultColWidth="8.85546875" defaultRowHeight="15.75" customHeight="1"/>
  <cols>
    <col min="1" max="2" width="8" style="5" customWidth="1"/>
    <col min="3" max="3" width="16" style="5" customWidth="1"/>
    <col min="4" max="4" width="35.42578125" style="5" customWidth="1"/>
    <col min="5" max="5" width="8" style="5" customWidth="1"/>
    <col min="6" max="15" width="9.140625" style="5" customWidth="1"/>
    <col min="16" max="16" width="8.85546875" style="5" hidden="1" customWidth="1"/>
    <col min="17" max="17" width="9.140625" style="5" customWidth="1"/>
    <col min="18" max="18" width="8.85546875" style="5" hidden="1" customWidth="1"/>
    <col min="19" max="23" width="9.140625" style="5" customWidth="1"/>
    <col min="24" max="25" width="13.28515625" style="5" customWidth="1"/>
    <col min="26" max="26" width="8.85546875" style="5" customWidth="1"/>
    <col min="27" max="16384" width="8.85546875" style="5"/>
  </cols>
  <sheetData>
    <row r="1" spans="1:25" ht="23.45" customHeight="1">
      <c r="A1" s="160" t="s">
        <v>469</v>
      </c>
      <c r="B1" s="198"/>
      <c r="C1" s="199"/>
      <c r="D1" s="200"/>
      <c r="E1" s="201"/>
      <c r="F1" s="164" t="s">
        <v>457</v>
      </c>
      <c r="G1" s="165"/>
      <c r="H1" s="166"/>
      <c r="I1" s="166"/>
      <c r="J1" s="202"/>
      <c r="K1" s="203" t="s">
        <v>470</v>
      </c>
      <c r="L1" s="204"/>
      <c r="M1" s="205"/>
      <c r="N1" s="206"/>
      <c r="O1" s="138"/>
      <c r="P1" s="96"/>
      <c r="Q1" s="207" t="s">
        <v>467</v>
      </c>
      <c r="R1" s="96"/>
      <c r="S1" s="96"/>
      <c r="T1" s="96"/>
      <c r="U1" s="201"/>
      <c r="V1" s="95"/>
      <c r="W1" s="95"/>
      <c r="X1" s="95"/>
      <c r="Y1" s="95"/>
    </row>
    <row r="2" spans="1:25" ht="23.45" customHeight="1">
      <c r="A2" s="171"/>
      <c r="B2" s="171"/>
      <c r="C2" s="172"/>
      <c r="D2" s="96"/>
      <c r="E2" s="208"/>
      <c r="F2" s="164" t="s">
        <v>459</v>
      </c>
      <c r="G2" s="209"/>
      <c r="H2" s="210"/>
      <c r="I2" s="210"/>
      <c r="J2" s="211"/>
      <c r="K2" s="212" t="s">
        <v>471</v>
      </c>
      <c r="L2" s="213" t="s">
        <v>472</v>
      </c>
      <c r="M2" s="214"/>
      <c r="N2" s="215"/>
      <c r="O2" s="138"/>
      <c r="P2" s="96"/>
      <c r="Q2" s="96"/>
      <c r="R2" s="96"/>
      <c r="S2" s="96"/>
      <c r="T2" s="96"/>
      <c r="U2" s="96"/>
      <c r="V2" s="95"/>
      <c r="W2" s="216"/>
      <c r="X2" s="95"/>
      <c r="Y2" s="95"/>
    </row>
    <row r="3" spans="1:25" ht="23.45" customHeight="1">
      <c r="A3" s="95"/>
      <c r="B3" s="95"/>
      <c r="C3" s="96"/>
      <c r="D3" s="96"/>
      <c r="E3" s="208"/>
      <c r="F3" s="208"/>
      <c r="G3" s="217"/>
      <c r="H3" s="218"/>
      <c r="I3" s="218"/>
      <c r="J3" s="219"/>
      <c r="K3" s="220" t="s">
        <v>473</v>
      </c>
      <c r="L3" s="221" t="s">
        <v>474</v>
      </c>
      <c r="M3" s="222"/>
      <c r="N3" s="223"/>
      <c r="O3" s="138"/>
      <c r="P3" s="96"/>
      <c r="Q3" s="96"/>
      <c r="R3" s="96"/>
      <c r="S3" s="96"/>
      <c r="T3" s="96"/>
      <c r="U3" s="96"/>
      <c r="V3" s="95"/>
      <c r="W3" s="95"/>
      <c r="X3" s="95"/>
      <c r="Y3" s="95"/>
    </row>
    <row r="4" spans="1:25" ht="15.4" customHeight="1">
      <c r="A4" s="95"/>
      <c r="B4" s="95"/>
      <c r="C4" s="96"/>
      <c r="D4" s="133"/>
      <c r="E4" s="96"/>
      <c r="F4" s="224"/>
      <c r="G4" s="225"/>
      <c r="H4" s="225"/>
      <c r="I4" s="225"/>
      <c r="J4" s="225"/>
      <c r="K4" s="226"/>
      <c r="L4" s="226"/>
      <c r="M4" s="226"/>
      <c r="N4" s="226"/>
      <c r="O4" s="225"/>
      <c r="P4" s="225"/>
      <c r="Q4" s="225"/>
      <c r="R4" s="225"/>
      <c r="S4" s="96"/>
      <c r="T4" s="225"/>
      <c r="U4" s="225"/>
      <c r="V4" s="227"/>
      <c r="W4" s="227"/>
      <c r="X4" s="95"/>
      <c r="Y4" s="95"/>
    </row>
    <row r="5" spans="1:25" ht="18.75" customHeight="1">
      <c r="A5" s="176" t="s">
        <v>475</v>
      </c>
      <c r="B5" s="134"/>
      <c r="C5" s="228"/>
      <c r="D5" s="178" t="s">
        <v>476</v>
      </c>
      <c r="E5" s="229"/>
      <c r="F5" s="181"/>
      <c r="G5" s="181"/>
      <c r="H5" s="181"/>
      <c r="I5" s="181"/>
      <c r="J5" s="181"/>
      <c r="K5" s="181"/>
      <c r="L5" s="181"/>
      <c r="M5" s="181"/>
      <c r="N5" s="181"/>
      <c r="O5" s="181"/>
      <c r="P5" s="181"/>
      <c r="Q5" s="181"/>
      <c r="R5" s="181"/>
      <c r="S5" s="181"/>
      <c r="T5" s="96"/>
      <c r="U5" s="96"/>
      <c r="V5" s="95"/>
      <c r="W5" s="95"/>
      <c r="X5" s="95"/>
      <c r="Y5" s="95"/>
    </row>
    <row r="6" spans="1:25" ht="31.5" customHeight="1">
      <c r="A6" s="230" t="s">
        <v>288</v>
      </c>
      <c r="B6" s="230" t="s">
        <v>289</v>
      </c>
      <c r="C6" s="230" t="s">
        <v>463</v>
      </c>
      <c r="D6" s="230" t="s">
        <v>290</v>
      </c>
      <c r="E6" s="230" t="s">
        <v>291</v>
      </c>
      <c r="F6" s="231">
        <v>1</v>
      </c>
      <c r="G6" s="231">
        <v>4</v>
      </c>
      <c r="H6" s="231">
        <v>6</v>
      </c>
      <c r="I6" s="231">
        <v>8</v>
      </c>
      <c r="J6" s="231">
        <v>9</v>
      </c>
      <c r="K6" s="231">
        <v>11</v>
      </c>
      <c r="L6" s="231">
        <v>14</v>
      </c>
      <c r="M6" s="231">
        <v>15</v>
      </c>
      <c r="N6" s="183" t="s">
        <v>464</v>
      </c>
      <c r="O6" s="183" t="s">
        <v>477</v>
      </c>
      <c r="P6" s="94" t="s">
        <v>477</v>
      </c>
      <c r="Q6" s="183" t="s">
        <v>478</v>
      </c>
      <c r="R6" s="94" t="s">
        <v>478</v>
      </c>
      <c r="S6" s="230" t="s">
        <v>453</v>
      </c>
      <c r="T6" s="232"/>
      <c r="U6" s="96"/>
      <c r="V6" s="95"/>
      <c r="W6" s="95"/>
      <c r="X6" s="95"/>
      <c r="Y6" s="95"/>
    </row>
    <row r="7" spans="1:25" ht="15.4" customHeight="1">
      <c r="A7" s="194"/>
      <c r="B7" s="194"/>
      <c r="C7" s="195"/>
      <c r="D7" s="89"/>
      <c r="E7" s="195"/>
      <c r="F7" s="233"/>
      <c r="G7" s="233"/>
      <c r="H7" s="233"/>
      <c r="I7" s="233"/>
      <c r="J7" s="233"/>
      <c r="K7" s="233"/>
      <c r="L7" s="233"/>
      <c r="M7" s="233"/>
      <c r="N7" s="234">
        <f>SUM(F7:M7)</f>
        <v>0</v>
      </c>
      <c r="O7" s="234">
        <f>P7</f>
        <v>0</v>
      </c>
      <c r="P7" s="235">
        <f>N7/8</f>
        <v>0</v>
      </c>
      <c r="Q7" s="234">
        <f>R7</f>
        <v>0</v>
      </c>
      <c r="R7" s="235">
        <f>P7*2.5</f>
        <v>0</v>
      </c>
      <c r="S7" s="195"/>
      <c r="T7" s="236"/>
      <c r="U7" s="132"/>
      <c r="V7" s="95"/>
      <c r="W7" s="95"/>
      <c r="X7" s="95"/>
      <c r="Y7" s="95"/>
    </row>
    <row r="8" spans="1:25" ht="15.4" customHeight="1">
      <c r="A8" s="194"/>
      <c r="B8" s="194"/>
      <c r="C8" s="195"/>
      <c r="D8" s="89"/>
      <c r="E8" s="195"/>
      <c r="F8" s="233"/>
      <c r="G8" s="233"/>
      <c r="H8" s="233"/>
      <c r="I8" s="233"/>
      <c r="J8" s="233"/>
      <c r="K8" s="233"/>
      <c r="L8" s="233"/>
      <c r="M8" s="233"/>
      <c r="N8" s="234">
        <f>SUM(F8:M8)</f>
        <v>0</v>
      </c>
      <c r="O8" s="234">
        <f>P8</f>
        <v>0</v>
      </c>
      <c r="P8" s="235">
        <f>N8/8</f>
        <v>0</v>
      </c>
      <c r="Q8" s="234">
        <f>R8</f>
        <v>0</v>
      </c>
      <c r="R8" s="235">
        <f>P8*2.5</f>
        <v>0</v>
      </c>
      <c r="S8" s="195"/>
      <c r="T8" s="236"/>
      <c r="U8" s="132"/>
      <c r="V8" s="95"/>
      <c r="W8" s="95"/>
      <c r="X8" s="95"/>
      <c r="Y8" s="95"/>
    </row>
    <row r="9" spans="1:25" ht="15.4" customHeight="1">
      <c r="A9" s="194"/>
      <c r="B9" s="194"/>
      <c r="C9" s="195"/>
      <c r="D9" s="89"/>
      <c r="E9" s="195"/>
      <c r="F9" s="233"/>
      <c r="G9" s="233"/>
      <c r="H9" s="233"/>
      <c r="I9" s="233"/>
      <c r="J9" s="233"/>
      <c r="K9" s="233"/>
      <c r="L9" s="233"/>
      <c r="M9" s="233"/>
      <c r="N9" s="234">
        <f>SUM(F9:M9)</f>
        <v>0</v>
      </c>
      <c r="O9" s="234">
        <f>P9</f>
        <v>0</v>
      </c>
      <c r="P9" s="235">
        <f>N9/8</f>
        <v>0</v>
      </c>
      <c r="Q9" s="234">
        <f>R9</f>
        <v>0</v>
      </c>
      <c r="R9" s="235">
        <f>P9*2.5</f>
        <v>0</v>
      </c>
      <c r="S9" s="195"/>
      <c r="T9" s="236"/>
      <c r="U9" s="132"/>
      <c r="V9" s="95"/>
      <c r="W9" s="95"/>
      <c r="X9" s="95"/>
      <c r="Y9" s="95"/>
    </row>
    <row r="10" spans="1:25" ht="15.4" customHeight="1">
      <c r="A10" s="194"/>
      <c r="B10" s="194"/>
      <c r="C10" s="195"/>
      <c r="D10" s="89"/>
      <c r="E10" s="195"/>
      <c r="F10" s="233"/>
      <c r="G10" s="233"/>
      <c r="H10" s="233"/>
      <c r="I10" s="233"/>
      <c r="J10" s="233"/>
      <c r="K10" s="233"/>
      <c r="L10" s="233"/>
      <c r="M10" s="233"/>
      <c r="N10" s="234">
        <f>SUM(F10:M10)</f>
        <v>0</v>
      </c>
      <c r="O10" s="234">
        <f>P10</f>
        <v>0</v>
      </c>
      <c r="P10" s="235">
        <f>N10/8</f>
        <v>0</v>
      </c>
      <c r="Q10" s="234">
        <f>R10</f>
        <v>0</v>
      </c>
      <c r="R10" s="235">
        <f>P10*2.5</f>
        <v>0</v>
      </c>
      <c r="S10" s="195"/>
      <c r="T10" s="236"/>
      <c r="U10" s="132"/>
      <c r="V10" s="95"/>
      <c r="W10" s="95"/>
      <c r="X10" s="95"/>
      <c r="Y10" s="95"/>
    </row>
    <row r="11" spans="1:25" ht="15.4" customHeight="1">
      <c r="A11" s="194"/>
      <c r="B11" s="194"/>
      <c r="C11" s="195"/>
      <c r="D11" s="89"/>
      <c r="E11" s="195"/>
      <c r="F11" s="233"/>
      <c r="G11" s="233"/>
      <c r="H11" s="233"/>
      <c r="I11" s="233"/>
      <c r="J11" s="233"/>
      <c r="K11" s="233"/>
      <c r="L11" s="233"/>
      <c r="M11" s="233"/>
      <c r="N11" s="234">
        <f>SUM(F11:M11)</f>
        <v>0</v>
      </c>
      <c r="O11" s="234">
        <f>P11</f>
        <v>0</v>
      </c>
      <c r="P11" s="235">
        <f>N11/8</f>
        <v>0</v>
      </c>
      <c r="Q11" s="234">
        <f>R11</f>
        <v>0</v>
      </c>
      <c r="R11" s="235">
        <f>P11*2.5</f>
        <v>0</v>
      </c>
      <c r="S11" s="195"/>
      <c r="T11" s="138"/>
      <c r="U11" s="96"/>
      <c r="V11" s="95"/>
      <c r="W11" s="95"/>
      <c r="X11" s="95"/>
      <c r="Y11" s="95"/>
    </row>
    <row r="12" spans="1:25" ht="15.4" customHeight="1">
      <c r="A12" s="237"/>
      <c r="B12" s="237"/>
      <c r="C12" s="238"/>
      <c r="D12" s="239"/>
      <c r="E12" s="240"/>
      <c r="F12" s="158"/>
      <c r="G12" s="147"/>
      <c r="H12" s="147"/>
      <c r="I12" s="147"/>
      <c r="J12" s="147"/>
      <c r="K12" s="147"/>
      <c r="L12" s="147"/>
      <c r="M12" s="147"/>
      <c r="N12" s="147"/>
      <c r="O12" s="147"/>
      <c r="P12" s="147"/>
      <c r="Q12" s="147"/>
      <c r="R12" s="147"/>
      <c r="S12" s="147"/>
      <c r="T12" s="96"/>
      <c r="U12" s="96"/>
      <c r="V12" s="241"/>
      <c r="W12" s="196"/>
      <c r="X12" s="95"/>
      <c r="Y12" s="95"/>
    </row>
    <row r="13" spans="1:25" ht="15.4" customHeight="1">
      <c r="A13" s="242"/>
      <c r="B13" s="242"/>
      <c r="C13" s="243"/>
      <c r="D13" s="244"/>
      <c r="E13" s="245"/>
      <c r="F13" s="132"/>
      <c r="G13" s="96"/>
      <c r="H13" s="96"/>
      <c r="I13" s="96"/>
      <c r="J13" s="96"/>
      <c r="K13" s="96"/>
      <c r="L13" s="96"/>
      <c r="M13" s="96"/>
      <c r="N13" s="96"/>
      <c r="O13" s="96"/>
      <c r="P13" s="96"/>
      <c r="Q13" s="96"/>
      <c r="R13" s="96"/>
      <c r="S13" s="96"/>
      <c r="T13" s="96"/>
      <c r="U13" s="96"/>
      <c r="V13" s="241"/>
      <c r="W13" s="196"/>
      <c r="X13" s="95"/>
      <c r="Y13" s="95"/>
    </row>
    <row r="14" spans="1:25" ht="18.75" customHeight="1">
      <c r="A14" s="242"/>
      <c r="B14" s="242"/>
      <c r="C14" s="243"/>
      <c r="D14" s="246"/>
      <c r="E14" s="245"/>
      <c r="F14" s="132"/>
      <c r="G14" s="96"/>
      <c r="H14" s="96"/>
      <c r="I14" s="96"/>
      <c r="J14" s="96"/>
      <c r="K14" s="96"/>
      <c r="L14" s="96"/>
      <c r="M14" s="96"/>
      <c r="N14" s="96"/>
      <c r="O14" s="96"/>
      <c r="P14" s="96"/>
      <c r="Q14" s="96"/>
      <c r="R14" s="96"/>
      <c r="S14" s="247"/>
      <c r="T14" s="224"/>
      <c r="U14" s="224"/>
      <c r="V14" s="241"/>
      <c r="W14" s="241"/>
      <c r="X14" s="196"/>
      <c r="Y14" s="95"/>
    </row>
    <row r="15" spans="1:25" ht="18.75" customHeight="1">
      <c r="A15" s="176" t="s">
        <v>479</v>
      </c>
      <c r="B15" s="248"/>
      <c r="C15" s="249"/>
      <c r="D15" s="178" t="s">
        <v>476</v>
      </c>
      <c r="E15" s="250"/>
      <c r="F15" s="181"/>
      <c r="G15" s="181"/>
      <c r="H15" s="251"/>
      <c r="I15" s="251"/>
      <c r="J15" s="181"/>
      <c r="K15" s="181"/>
      <c r="L15" s="181"/>
      <c r="M15" s="133"/>
      <c r="N15" s="133"/>
      <c r="O15" s="133"/>
      <c r="P15" s="133"/>
      <c r="Q15" s="133"/>
      <c r="R15" s="133"/>
      <c r="S15" s="133"/>
      <c r="T15" s="96"/>
      <c r="U15" s="96"/>
      <c r="V15" s="95"/>
      <c r="W15" s="95"/>
      <c r="X15" s="95"/>
      <c r="Y15" s="95"/>
    </row>
    <row r="16" spans="1:25" ht="31.5" customHeight="1">
      <c r="A16" s="230" t="s">
        <v>288</v>
      </c>
      <c r="B16" s="230" t="s">
        <v>289</v>
      </c>
      <c r="C16" s="230" t="s">
        <v>463</v>
      </c>
      <c r="D16" s="230" t="s">
        <v>290</v>
      </c>
      <c r="E16" s="230" t="s">
        <v>291</v>
      </c>
      <c r="F16" s="231">
        <v>2</v>
      </c>
      <c r="G16" s="231">
        <v>3</v>
      </c>
      <c r="H16" s="231">
        <v>5</v>
      </c>
      <c r="I16" s="231">
        <v>7</v>
      </c>
      <c r="J16" s="231">
        <v>10</v>
      </c>
      <c r="K16" s="231">
        <v>12</v>
      </c>
      <c r="L16" s="231">
        <v>13</v>
      </c>
      <c r="M16" s="231">
        <v>14</v>
      </c>
      <c r="N16" s="183" t="s">
        <v>464</v>
      </c>
      <c r="O16" s="183" t="s">
        <v>477</v>
      </c>
      <c r="P16" s="94" t="s">
        <v>477</v>
      </c>
      <c r="Q16" s="183" t="s">
        <v>478</v>
      </c>
      <c r="R16" s="94" t="s">
        <v>478</v>
      </c>
      <c r="S16" s="230" t="s">
        <v>453</v>
      </c>
      <c r="T16" s="232"/>
      <c r="U16" s="96"/>
      <c r="V16" s="95"/>
      <c r="W16" s="95"/>
      <c r="X16" s="95"/>
      <c r="Y16" s="95"/>
    </row>
    <row r="17" spans="1:25" ht="15.4" customHeight="1">
      <c r="A17" s="194"/>
      <c r="B17" s="194"/>
      <c r="C17" s="195"/>
      <c r="D17" s="89"/>
      <c r="E17" s="195"/>
      <c r="F17" s="233"/>
      <c r="G17" s="233"/>
      <c r="H17" s="233"/>
      <c r="I17" s="233"/>
      <c r="J17" s="233"/>
      <c r="K17" s="233"/>
      <c r="L17" s="233"/>
      <c r="M17" s="233"/>
      <c r="N17" s="234">
        <f>SUM(F17:M17)</f>
        <v>0</v>
      </c>
      <c r="O17" s="234">
        <f>P17</f>
        <v>0</v>
      </c>
      <c r="P17" s="235">
        <f>N17/8</f>
        <v>0</v>
      </c>
      <c r="Q17" s="234">
        <f>R17</f>
        <v>0</v>
      </c>
      <c r="R17" s="235">
        <f>P17*2.5</f>
        <v>0</v>
      </c>
      <c r="S17" s="195"/>
      <c r="T17" s="236"/>
      <c r="U17" s="132"/>
      <c r="V17" s="95"/>
      <c r="W17" s="95"/>
      <c r="X17" s="95"/>
      <c r="Y17" s="95"/>
    </row>
    <row r="18" spans="1:25" ht="15.4" customHeight="1">
      <c r="A18" s="194"/>
      <c r="B18" s="194"/>
      <c r="C18" s="195"/>
      <c r="D18" s="89"/>
      <c r="E18" s="195"/>
      <c r="F18" s="233"/>
      <c r="G18" s="233"/>
      <c r="H18" s="233"/>
      <c r="I18" s="233"/>
      <c r="J18" s="233"/>
      <c r="K18" s="233"/>
      <c r="L18" s="233"/>
      <c r="M18" s="233"/>
      <c r="N18" s="234">
        <f>SUM(F18:M18)</f>
        <v>0</v>
      </c>
      <c r="O18" s="234">
        <f>P18</f>
        <v>0</v>
      </c>
      <c r="P18" s="235">
        <f>N18/8</f>
        <v>0</v>
      </c>
      <c r="Q18" s="234">
        <f>R18</f>
        <v>0</v>
      </c>
      <c r="R18" s="235">
        <f>P18*2.5</f>
        <v>0</v>
      </c>
      <c r="S18" s="195"/>
      <c r="T18" s="236"/>
      <c r="U18" s="132"/>
      <c r="V18" s="95"/>
      <c r="W18" s="95"/>
      <c r="X18" s="95"/>
      <c r="Y18" s="95"/>
    </row>
    <row r="19" spans="1:25" ht="15.4" customHeight="1">
      <c r="A19" s="194"/>
      <c r="B19" s="194"/>
      <c r="C19" s="195"/>
      <c r="D19" s="89"/>
      <c r="E19" s="195"/>
      <c r="F19" s="233"/>
      <c r="G19" s="233"/>
      <c r="H19" s="233"/>
      <c r="I19" s="233"/>
      <c r="J19" s="233"/>
      <c r="K19" s="233"/>
      <c r="L19" s="233"/>
      <c r="M19" s="233"/>
      <c r="N19" s="234">
        <f>SUM(F19:M19)</f>
        <v>0</v>
      </c>
      <c r="O19" s="234">
        <f>P19</f>
        <v>0</v>
      </c>
      <c r="P19" s="235">
        <f>N19/8</f>
        <v>0</v>
      </c>
      <c r="Q19" s="234">
        <f>R19</f>
        <v>0</v>
      </c>
      <c r="R19" s="235">
        <f>P19*2.5</f>
        <v>0</v>
      </c>
      <c r="S19" s="195"/>
      <c r="T19" s="236"/>
      <c r="U19" s="132"/>
      <c r="V19" s="95"/>
      <c r="W19" s="95"/>
      <c r="X19" s="95"/>
      <c r="Y19" s="95"/>
    </row>
    <row r="20" spans="1:25" ht="15.4" customHeight="1">
      <c r="A20" s="194"/>
      <c r="B20" s="194"/>
      <c r="C20" s="195"/>
      <c r="D20" s="89"/>
      <c r="E20" s="195"/>
      <c r="F20" s="233"/>
      <c r="G20" s="233"/>
      <c r="H20" s="233"/>
      <c r="I20" s="233"/>
      <c r="J20" s="233"/>
      <c r="K20" s="233"/>
      <c r="L20" s="233"/>
      <c r="M20" s="233"/>
      <c r="N20" s="234">
        <f>SUM(F20:M20)</f>
        <v>0</v>
      </c>
      <c r="O20" s="234">
        <f>P20</f>
        <v>0</v>
      </c>
      <c r="P20" s="235">
        <f>N20/8</f>
        <v>0</v>
      </c>
      <c r="Q20" s="234">
        <f>R20</f>
        <v>0</v>
      </c>
      <c r="R20" s="235">
        <f>P20*2.5</f>
        <v>0</v>
      </c>
      <c r="S20" s="195"/>
      <c r="T20" s="138"/>
      <c r="U20" s="96"/>
      <c r="V20" s="95"/>
      <c r="W20" s="95"/>
      <c r="X20" s="95"/>
      <c r="Y20" s="95"/>
    </row>
    <row r="21" spans="1:25" ht="15.4" customHeight="1">
      <c r="A21" s="194"/>
      <c r="B21" s="194"/>
      <c r="C21" s="195"/>
      <c r="D21" s="89"/>
      <c r="E21" s="195"/>
      <c r="F21" s="233"/>
      <c r="G21" s="233"/>
      <c r="H21" s="233"/>
      <c r="I21" s="233"/>
      <c r="J21" s="233"/>
      <c r="K21" s="233"/>
      <c r="L21" s="233"/>
      <c r="M21" s="233"/>
      <c r="N21" s="234">
        <f>SUM(F21:M21)</f>
        <v>0</v>
      </c>
      <c r="O21" s="234">
        <f>P21</f>
        <v>0</v>
      </c>
      <c r="P21" s="235">
        <f>N21/8</f>
        <v>0</v>
      </c>
      <c r="Q21" s="234">
        <f>R21</f>
        <v>0</v>
      </c>
      <c r="R21" s="235">
        <f>P21*2.5</f>
        <v>0</v>
      </c>
      <c r="S21" s="195"/>
      <c r="T21" s="138"/>
      <c r="U21" s="96"/>
      <c r="V21" s="95"/>
      <c r="W21" s="95"/>
      <c r="X21" s="95"/>
      <c r="Y21" s="95"/>
    </row>
    <row r="22" spans="1:25" ht="15.4" customHeight="1">
      <c r="A22" s="129"/>
      <c r="B22" s="129"/>
      <c r="C22" s="147"/>
      <c r="D22" s="147"/>
      <c r="E22" s="147"/>
      <c r="F22" s="158"/>
      <c r="G22" s="147"/>
      <c r="H22" s="147"/>
      <c r="I22" s="147"/>
      <c r="J22" s="147"/>
      <c r="K22" s="147"/>
      <c r="L22" s="147"/>
      <c r="M22" s="147"/>
      <c r="N22" s="147"/>
      <c r="O22" s="252"/>
      <c r="P22" s="252"/>
      <c r="Q22" s="147"/>
      <c r="R22" s="147"/>
      <c r="S22" s="147"/>
      <c r="T22" s="224"/>
      <c r="U22" s="96"/>
      <c r="V22" s="95"/>
      <c r="W22" s="95"/>
      <c r="X22" s="95"/>
      <c r="Y22" s="95"/>
    </row>
    <row r="23" spans="1:25" ht="15.4" customHeight="1">
      <c r="A23" s="95"/>
      <c r="B23" s="95"/>
      <c r="C23" s="96"/>
      <c r="D23" s="96"/>
      <c r="E23" s="96"/>
      <c r="F23" s="132"/>
      <c r="G23" s="96"/>
      <c r="H23" s="96"/>
      <c r="I23" s="96"/>
      <c r="J23" s="96"/>
      <c r="K23" s="96"/>
      <c r="L23" s="96"/>
      <c r="M23" s="96"/>
      <c r="N23" s="96"/>
      <c r="O23" s="224"/>
      <c r="P23" s="224"/>
      <c r="Q23" s="96"/>
      <c r="R23" s="96"/>
      <c r="S23" s="96"/>
      <c r="T23" s="96"/>
      <c r="U23" s="96"/>
      <c r="V23" s="95"/>
      <c r="W23" s="95"/>
      <c r="X23" s="95"/>
      <c r="Y23" s="95"/>
    </row>
    <row r="24" spans="1:25" ht="15.4" customHeight="1">
      <c r="A24" s="253"/>
      <c r="B24" s="253"/>
      <c r="C24" s="254"/>
      <c r="D24" s="254"/>
      <c r="E24" s="96"/>
      <c r="F24" s="132"/>
      <c r="G24" s="96"/>
      <c r="H24" s="96"/>
      <c r="I24" s="96"/>
      <c r="J24" s="96"/>
      <c r="K24" s="96"/>
      <c r="L24" s="96"/>
      <c r="M24" s="96"/>
      <c r="N24" s="96"/>
      <c r="O24" s="224"/>
      <c r="P24" s="224"/>
      <c r="Q24" s="96"/>
      <c r="R24" s="96"/>
      <c r="S24" s="96"/>
      <c r="T24" s="96"/>
      <c r="U24" s="96"/>
      <c r="V24" s="196"/>
      <c r="W24" s="95"/>
      <c r="X24" s="95"/>
      <c r="Y24" s="95"/>
    </row>
    <row r="25" spans="1:25" ht="21.6" customHeight="1">
      <c r="A25" s="255" t="s">
        <v>480</v>
      </c>
      <c r="B25" s="256"/>
      <c r="C25" s="257"/>
      <c r="D25" s="258"/>
      <c r="E25" s="259"/>
      <c r="F25" s="164" t="s">
        <v>457</v>
      </c>
      <c r="G25" s="260"/>
      <c r="H25" s="261"/>
      <c r="I25" s="261"/>
      <c r="J25" s="96"/>
      <c r="K25" s="96"/>
      <c r="L25" s="96"/>
      <c r="M25" s="96"/>
      <c r="N25" s="96"/>
      <c r="O25" s="96"/>
      <c r="P25" s="96"/>
      <c r="Q25" s="96"/>
      <c r="R25" s="96"/>
      <c r="S25" s="96"/>
      <c r="T25" s="96"/>
      <c r="U25" s="96"/>
      <c r="V25" s="95"/>
      <c r="W25" s="95"/>
      <c r="X25" s="95"/>
      <c r="Y25" s="95"/>
    </row>
    <row r="26" spans="1:25" ht="21.6" customHeight="1">
      <c r="A26" s="171"/>
      <c r="B26" s="171"/>
      <c r="C26" s="172"/>
      <c r="D26" s="172"/>
      <c r="E26" s="96"/>
      <c r="F26" s="164" t="s">
        <v>459</v>
      </c>
      <c r="G26" s="262"/>
      <c r="H26" s="263"/>
      <c r="I26" s="263"/>
      <c r="J26" s="96"/>
      <c r="K26" s="96"/>
      <c r="L26" s="96"/>
      <c r="M26" s="96"/>
      <c r="N26" s="96"/>
      <c r="O26" s="96"/>
      <c r="P26" s="132"/>
      <c r="Q26" s="96"/>
      <c r="R26" s="96"/>
      <c r="S26" s="96"/>
      <c r="T26" s="96"/>
      <c r="U26" s="96"/>
      <c r="V26" s="196"/>
      <c r="W26" s="196"/>
      <c r="X26" s="95"/>
      <c r="Y26" s="95"/>
    </row>
    <row r="27" spans="1:25" ht="21.6" customHeight="1">
      <c r="A27" s="95"/>
      <c r="B27" s="95"/>
      <c r="C27" s="96"/>
      <c r="D27" s="133"/>
      <c r="E27" s="96"/>
      <c r="F27" s="96"/>
      <c r="G27" s="147"/>
      <c r="H27" s="147"/>
      <c r="I27" s="147"/>
      <c r="J27" s="96"/>
      <c r="K27" s="96"/>
      <c r="L27" s="96"/>
      <c r="M27" s="96"/>
      <c r="N27" s="96"/>
      <c r="O27" s="96"/>
      <c r="P27" s="132"/>
      <c r="Q27" s="96"/>
      <c r="R27" s="96"/>
      <c r="S27" s="96"/>
      <c r="T27" s="96"/>
      <c r="U27" s="96"/>
      <c r="V27" s="196"/>
      <c r="W27" s="196"/>
      <c r="X27" s="95"/>
      <c r="Y27" s="95"/>
    </row>
    <row r="28" spans="1:25" ht="15.4" customHeight="1">
      <c r="A28" s="264" t="s">
        <v>481</v>
      </c>
      <c r="B28" s="134"/>
      <c r="C28" s="177"/>
      <c r="D28" s="178" t="s">
        <v>476</v>
      </c>
      <c r="E28" s="250"/>
      <c r="F28" s="133"/>
      <c r="G28" s="181"/>
      <c r="H28" s="181"/>
      <c r="I28" s="181"/>
      <c r="J28" s="181"/>
      <c r="K28" s="181"/>
      <c r="L28" s="181"/>
      <c r="M28" s="181"/>
      <c r="N28" s="181"/>
      <c r="O28" s="181"/>
      <c r="P28" s="181"/>
      <c r="Q28" s="133"/>
      <c r="R28" s="133"/>
      <c r="S28" s="133"/>
      <c r="T28" s="133"/>
      <c r="U28" s="133"/>
      <c r="V28" s="134"/>
      <c r="W28" s="134"/>
      <c r="X28" s="134"/>
      <c r="Y28" s="134"/>
    </row>
    <row r="29" spans="1:25" ht="30" customHeight="1">
      <c r="A29" s="230" t="s">
        <v>288</v>
      </c>
      <c r="B29" s="230" t="s">
        <v>289</v>
      </c>
      <c r="C29" s="230" t="s">
        <v>482</v>
      </c>
      <c r="D29" s="230" t="s">
        <v>290</v>
      </c>
      <c r="E29" s="230" t="s">
        <v>291</v>
      </c>
      <c r="F29" s="231">
        <v>1</v>
      </c>
      <c r="G29" s="231">
        <v>4</v>
      </c>
      <c r="H29" s="231">
        <v>6</v>
      </c>
      <c r="I29" s="231">
        <v>8</v>
      </c>
      <c r="J29" s="231">
        <v>9</v>
      </c>
      <c r="K29" s="231">
        <v>11</v>
      </c>
      <c r="L29" s="231">
        <v>14</v>
      </c>
      <c r="M29" s="231">
        <v>15</v>
      </c>
      <c r="N29" s="231">
        <v>2</v>
      </c>
      <c r="O29" s="231">
        <v>3</v>
      </c>
      <c r="P29" s="265"/>
      <c r="Q29" s="231">
        <v>5</v>
      </c>
      <c r="R29" s="265"/>
      <c r="S29" s="231">
        <v>7</v>
      </c>
      <c r="T29" s="231">
        <v>10</v>
      </c>
      <c r="U29" s="231">
        <v>12</v>
      </c>
      <c r="V29" s="231">
        <v>13</v>
      </c>
      <c r="W29" s="231">
        <v>14</v>
      </c>
      <c r="X29" s="183" t="s">
        <v>464</v>
      </c>
      <c r="Y29" s="230" t="s">
        <v>453</v>
      </c>
    </row>
    <row r="30" spans="1:25" ht="15.4" customHeight="1">
      <c r="A30" s="194"/>
      <c r="B30" s="194"/>
      <c r="C30" s="195"/>
      <c r="D30" s="89"/>
      <c r="E30" s="195"/>
      <c r="F30" s="233"/>
      <c r="G30" s="233"/>
      <c r="H30" s="233"/>
      <c r="I30" s="233"/>
      <c r="J30" s="233"/>
      <c r="K30" s="233"/>
      <c r="L30" s="233"/>
      <c r="M30" s="233"/>
      <c r="N30" s="233"/>
      <c r="O30" s="233"/>
      <c r="P30" s="233"/>
      <c r="Q30" s="233"/>
      <c r="R30" s="233"/>
      <c r="S30" s="233"/>
      <c r="T30" s="233"/>
      <c r="U30" s="233"/>
      <c r="V30" s="266"/>
      <c r="W30" s="266"/>
      <c r="X30" s="234">
        <f>SUM(F30:W30)</f>
        <v>0</v>
      </c>
      <c r="Y30" s="91"/>
    </row>
    <row r="31" spans="1:25" ht="15.4" customHeight="1">
      <c r="A31" s="194"/>
      <c r="B31" s="194"/>
      <c r="C31" s="195"/>
      <c r="D31" s="89"/>
      <c r="E31" s="195"/>
      <c r="F31" s="233"/>
      <c r="G31" s="233"/>
      <c r="H31" s="233"/>
      <c r="I31" s="233"/>
      <c r="J31" s="233"/>
      <c r="K31" s="233"/>
      <c r="L31" s="233"/>
      <c r="M31" s="233"/>
      <c r="N31" s="233"/>
      <c r="O31" s="233"/>
      <c r="P31" s="233"/>
      <c r="Q31" s="233"/>
      <c r="R31" s="233"/>
      <c r="S31" s="233"/>
      <c r="T31" s="233"/>
      <c r="U31" s="233"/>
      <c r="V31" s="266"/>
      <c r="W31" s="266"/>
      <c r="X31" s="234">
        <f>SUM(F31:W31)</f>
        <v>0</v>
      </c>
      <c r="Y31" s="91"/>
    </row>
    <row r="32" spans="1:25" ht="15.4" customHeight="1">
      <c r="A32" s="63"/>
      <c r="B32" s="63"/>
      <c r="C32" s="70"/>
      <c r="D32" s="72"/>
      <c r="E32" s="195"/>
      <c r="F32" s="233"/>
      <c r="G32" s="233"/>
      <c r="H32" s="233"/>
      <c r="I32" s="233"/>
      <c r="J32" s="233"/>
      <c r="K32" s="233"/>
      <c r="L32" s="233"/>
      <c r="M32" s="233"/>
      <c r="N32" s="233"/>
      <c r="O32" s="233"/>
      <c r="P32" s="233"/>
      <c r="Q32" s="233"/>
      <c r="R32" s="233"/>
      <c r="S32" s="233"/>
      <c r="T32" s="233"/>
      <c r="U32" s="233"/>
      <c r="V32" s="266"/>
      <c r="W32" s="266"/>
      <c r="X32" s="234">
        <f>SUM(F32:W32)</f>
        <v>0</v>
      </c>
      <c r="Y32" s="91"/>
    </row>
    <row r="33" spans="1:25" ht="15.4" customHeight="1">
      <c r="A33" s="63"/>
      <c r="B33" s="63"/>
      <c r="C33" s="70"/>
      <c r="D33" s="72"/>
      <c r="E33" s="195"/>
      <c r="F33" s="233"/>
      <c r="G33" s="233"/>
      <c r="H33" s="233"/>
      <c r="I33" s="233"/>
      <c r="J33" s="233"/>
      <c r="K33" s="233"/>
      <c r="L33" s="233"/>
      <c r="M33" s="233"/>
      <c r="N33" s="233"/>
      <c r="O33" s="233"/>
      <c r="P33" s="233"/>
      <c r="Q33" s="233"/>
      <c r="R33" s="233"/>
      <c r="S33" s="233"/>
      <c r="T33" s="233"/>
      <c r="U33" s="233"/>
      <c r="V33" s="266"/>
      <c r="W33" s="266"/>
      <c r="X33" s="234">
        <f>SUM(F33:W33)</f>
        <v>0</v>
      </c>
      <c r="Y33" s="91"/>
    </row>
    <row r="34" spans="1:25" ht="15.4" customHeight="1">
      <c r="A34" s="63"/>
      <c r="B34" s="63"/>
      <c r="C34" s="70"/>
      <c r="D34" s="72"/>
      <c r="E34" s="195"/>
      <c r="F34" s="233"/>
      <c r="G34" s="233"/>
      <c r="H34" s="233"/>
      <c r="I34" s="233"/>
      <c r="J34" s="233"/>
      <c r="K34" s="233"/>
      <c r="L34" s="233"/>
      <c r="M34" s="233"/>
      <c r="N34" s="233"/>
      <c r="O34" s="233"/>
      <c r="P34" s="233"/>
      <c r="Q34" s="233"/>
      <c r="R34" s="233"/>
      <c r="S34" s="233"/>
      <c r="T34" s="233"/>
      <c r="U34" s="233"/>
      <c r="V34" s="266"/>
      <c r="W34" s="266"/>
      <c r="X34" s="234">
        <f>SUM(F34:W34)</f>
        <v>0</v>
      </c>
      <c r="Y34" s="91"/>
    </row>
    <row r="35" spans="1:25" ht="15.4" customHeight="1">
      <c r="A35" s="129"/>
      <c r="B35" s="129"/>
      <c r="C35" s="147"/>
      <c r="D35" s="147"/>
      <c r="E35" s="147"/>
      <c r="F35" s="147"/>
      <c r="G35" s="147"/>
      <c r="H35" s="147"/>
      <c r="I35" s="147"/>
      <c r="J35" s="147"/>
      <c r="K35" s="147"/>
      <c r="L35" s="147"/>
      <c r="M35" s="147"/>
      <c r="N35" s="147"/>
      <c r="O35" s="147"/>
      <c r="P35" s="158"/>
      <c r="Q35" s="147"/>
      <c r="R35" s="147"/>
      <c r="S35" s="147"/>
      <c r="T35" s="147"/>
      <c r="U35" s="147"/>
      <c r="V35" s="267"/>
      <c r="W35" s="267"/>
      <c r="X35" s="129"/>
      <c r="Y35" s="129"/>
    </row>
    <row r="36" spans="1:25" ht="15.4" customHeight="1">
      <c r="A36" s="95"/>
      <c r="B36" s="95"/>
      <c r="C36" s="96"/>
      <c r="D36" s="96"/>
      <c r="E36" s="96"/>
      <c r="F36" s="96"/>
      <c r="G36" s="96"/>
      <c r="H36" s="96"/>
      <c r="I36" s="96"/>
      <c r="J36" s="96"/>
      <c r="K36" s="96"/>
      <c r="L36" s="96"/>
      <c r="M36" s="96"/>
      <c r="N36" s="96"/>
      <c r="O36" s="96"/>
      <c r="P36" s="132"/>
      <c r="Q36" s="96"/>
      <c r="R36" s="96"/>
      <c r="S36" s="96"/>
      <c r="T36" s="96"/>
      <c r="U36" s="96"/>
      <c r="V36" s="196"/>
      <c r="W36" s="196"/>
      <c r="X36" s="95"/>
      <c r="Y36" s="95"/>
    </row>
    <row r="37" spans="1:25" ht="15.4" customHeight="1">
      <c r="A37" s="95"/>
      <c r="B37" s="95"/>
      <c r="C37" s="96"/>
      <c r="D37" s="96"/>
      <c r="E37" s="96"/>
      <c r="F37" s="96"/>
      <c r="G37" s="96"/>
      <c r="H37" s="96"/>
      <c r="I37" s="96"/>
      <c r="J37" s="96"/>
      <c r="K37" s="96"/>
      <c r="L37" s="96"/>
      <c r="M37" s="96"/>
      <c r="N37" s="96"/>
      <c r="O37" s="96"/>
      <c r="P37" s="132"/>
      <c r="Q37" s="96"/>
      <c r="R37" s="96"/>
      <c r="S37" s="96"/>
      <c r="T37" s="96"/>
      <c r="U37" s="96"/>
      <c r="V37" s="196"/>
      <c r="W37" s="196"/>
      <c r="X37" s="95"/>
      <c r="Y37" s="95"/>
    </row>
    <row r="38" spans="1:25" ht="15.4" customHeight="1">
      <c r="A38" s="95"/>
      <c r="B38" s="95"/>
      <c r="C38" s="96"/>
      <c r="D38" s="96"/>
      <c r="E38" s="96"/>
      <c r="F38" s="96"/>
      <c r="G38" s="96"/>
      <c r="H38" s="96"/>
      <c r="I38" s="96"/>
      <c r="J38" s="96"/>
      <c r="K38" s="96"/>
      <c r="L38" s="96"/>
      <c r="M38" s="96"/>
      <c r="N38" s="96"/>
      <c r="O38" s="96"/>
      <c r="P38" s="132"/>
      <c r="Q38" s="96"/>
      <c r="R38" s="96"/>
      <c r="S38" s="96"/>
      <c r="T38" s="96"/>
      <c r="U38" s="96"/>
      <c r="V38" s="196"/>
      <c r="W38" s="196"/>
      <c r="X38" s="95"/>
      <c r="Y38" s="95"/>
    </row>
    <row r="39" spans="1:25" ht="15.4" customHeight="1">
      <c r="A39" s="95"/>
      <c r="B39" s="95"/>
      <c r="C39" s="96"/>
      <c r="D39" s="96"/>
      <c r="E39" s="96"/>
      <c r="F39" s="96"/>
      <c r="G39" s="96"/>
      <c r="H39" s="96"/>
      <c r="I39" s="96"/>
      <c r="J39" s="96"/>
      <c r="K39" s="96"/>
      <c r="L39" s="96"/>
      <c r="M39" s="96"/>
      <c r="N39" s="96"/>
      <c r="O39" s="96"/>
      <c r="P39" s="132"/>
      <c r="Q39" s="96"/>
      <c r="R39" s="96"/>
      <c r="S39" s="96"/>
      <c r="T39" s="96"/>
      <c r="U39" s="96"/>
      <c r="V39" s="196"/>
      <c r="W39" s="196"/>
      <c r="X39" s="95"/>
      <c r="Y39" s="95"/>
    </row>
    <row r="40" spans="1:25" ht="15.4" customHeight="1">
      <c r="A40" s="95"/>
      <c r="B40" s="95"/>
      <c r="C40" s="96"/>
      <c r="D40" s="96"/>
      <c r="E40" s="96"/>
      <c r="F40" s="96"/>
      <c r="G40" s="96"/>
      <c r="H40" s="96"/>
      <c r="I40" s="96"/>
      <c r="J40" s="96"/>
      <c r="K40" s="96"/>
      <c r="L40" s="96"/>
      <c r="M40" s="96"/>
      <c r="N40" s="96"/>
      <c r="O40" s="96"/>
      <c r="P40" s="132"/>
      <c r="Q40" s="96"/>
      <c r="R40" s="96"/>
      <c r="S40" s="96"/>
      <c r="T40" s="96"/>
      <c r="U40" s="96"/>
      <c r="V40" s="196"/>
      <c r="W40" s="196"/>
      <c r="X40" s="95"/>
      <c r="Y40" s="95"/>
    </row>
    <row r="41" spans="1:25" ht="15.4" customHeight="1">
      <c r="A41" s="95"/>
      <c r="B41" s="95"/>
      <c r="C41" s="96"/>
      <c r="D41" s="96"/>
      <c r="E41" s="96"/>
      <c r="F41" s="96"/>
      <c r="G41" s="96"/>
      <c r="H41" s="96"/>
      <c r="I41" s="96"/>
      <c r="J41" s="96"/>
      <c r="K41" s="96"/>
      <c r="L41" s="96"/>
      <c r="M41" s="96"/>
      <c r="N41" s="96"/>
      <c r="O41" s="96"/>
      <c r="P41" s="132"/>
      <c r="Q41" s="96"/>
      <c r="R41" s="96"/>
      <c r="S41" s="96"/>
      <c r="T41" s="96"/>
      <c r="U41" s="96"/>
      <c r="V41" s="196"/>
      <c r="W41" s="196"/>
      <c r="X41" s="95"/>
      <c r="Y41" s="95"/>
    </row>
    <row r="42" spans="1:25" ht="15.4" customHeight="1">
      <c r="A42" s="95"/>
      <c r="B42" s="95"/>
      <c r="C42" s="96"/>
      <c r="D42" s="96"/>
      <c r="E42" s="96"/>
      <c r="F42" s="96"/>
      <c r="G42" s="96"/>
      <c r="H42" s="96"/>
      <c r="I42" s="96"/>
      <c r="J42" s="96"/>
      <c r="K42" s="96"/>
      <c r="L42" s="96"/>
      <c r="M42" s="96"/>
      <c r="N42" s="96"/>
      <c r="O42" s="96"/>
      <c r="P42" s="132"/>
      <c r="Q42" s="96"/>
      <c r="R42" s="96"/>
      <c r="S42" s="96"/>
      <c r="T42" s="96"/>
      <c r="U42" s="96"/>
      <c r="V42" s="196"/>
      <c r="W42" s="196"/>
      <c r="X42" s="95"/>
      <c r="Y42" s="95"/>
    </row>
    <row r="43" spans="1:25" ht="15.4" customHeight="1">
      <c r="A43" s="95"/>
      <c r="B43" s="95"/>
      <c r="C43" s="96"/>
      <c r="D43" s="96"/>
      <c r="E43" s="96"/>
      <c r="F43" s="96"/>
      <c r="G43" s="96"/>
      <c r="H43" s="96"/>
      <c r="I43" s="96"/>
      <c r="J43" s="96"/>
      <c r="K43" s="96"/>
      <c r="L43" s="96"/>
      <c r="M43" s="96"/>
      <c r="N43" s="96"/>
      <c r="O43" s="96"/>
      <c r="P43" s="132"/>
      <c r="Q43" s="96"/>
      <c r="R43" s="96"/>
      <c r="S43" s="96"/>
      <c r="T43" s="96"/>
      <c r="U43" s="96"/>
      <c r="V43" s="196"/>
      <c r="W43" s="196"/>
      <c r="X43" s="95"/>
      <c r="Y43" s="95"/>
    </row>
    <row r="44" spans="1:25" ht="15.4" customHeight="1">
      <c r="A44" s="95"/>
      <c r="B44" s="95"/>
      <c r="C44" s="96"/>
      <c r="D44" s="96"/>
      <c r="E44" s="96"/>
      <c r="F44" s="96"/>
      <c r="G44" s="96"/>
      <c r="H44" s="96"/>
      <c r="I44" s="96"/>
      <c r="J44" s="96"/>
      <c r="K44" s="96"/>
      <c r="L44" s="96"/>
      <c r="M44" s="96"/>
      <c r="N44" s="96"/>
      <c r="O44" s="96"/>
      <c r="P44" s="132"/>
      <c r="Q44" s="96"/>
      <c r="R44" s="96"/>
      <c r="S44" s="96"/>
      <c r="T44" s="96"/>
      <c r="U44" s="96"/>
      <c r="V44" s="196"/>
      <c r="W44" s="196"/>
      <c r="X44" s="95"/>
      <c r="Y44" s="95"/>
    </row>
    <row r="45" spans="1:25" ht="15.4" customHeight="1">
      <c r="A45" s="95"/>
      <c r="B45" s="95"/>
      <c r="C45" s="96"/>
      <c r="D45" s="96"/>
      <c r="E45" s="96"/>
      <c r="F45" s="96"/>
      <c r="G45" s="96"/>
      <c r="H45" s="96"/>
      <c r="I45" s="96"/>
      <c r="J45" s="96"/>
      <c r="K45" s="96"/>
      <c r="L45" s="96"/>
      <c r="M45" s="96"/>
      <c r="N45" s="96"/>
      <c r="O45" s="96"/>
      <c r="P45" s="132"/>
      <c r="Q45" s="96"/>
      <c r="R45" s="96"/>
      <c r="S45" s="96"/>
      <c r="T45" s="96"/>
      <c r="U45" s="96"/>
      <c r="V45" s="196"/>
      <c r="W45" s="196"/>
      <c r="X45" s="95"/>
      <c r="Y45" s="95"/>
    </row>
    <row r="46" spans="1:25" ht="15.4" customHeight="1">
      <c r="A46" s="95"/>
      <c r="B46" s="95"/>
      <c r="C46" s="96"/>
      <c r="D46" s="96"/>
      <c r="E46" s="96"/>
      <c r="F46" s="96"/>
      <c r="G46" s="96"/>
      <c r="H46" s="96"/>
      <c r="I46" s="96"/>
      <c r="J46" s="96"/>
      <c r="K46" s="96"/>
      <c r="L46" s="96"/>
      <c r="M46" s="96"/>
      <c r="N46" s="96"/>
      <c r="O46" s="96"/>
      <c r="P46" s="132"/>
      <c r="Q46" s="96"/>
      <c r="R46" s="96"/>
      <c r="S46" s="96"/>
      <c r="T46" s="96"/>
      <c r="U46" s="96"/>
      <c r="V46" s="196"/>
      <c r="W46" s="196"/>
      <c r="X46" s="95"/>
      <c r="Y46" s="95"/>
    </row>
    <row r="47" spans="1:25" ht="15.4" customHeight="1">
      <c r="A47" s="95"/>
      <c r="B47" s="95"/>
      <c r="C47" s="96"/>
      <c r="D47" s="96"/>
      <c r="E47" s="96"/>
      <c r="F47" s="96"/>
      <c r="G47" s="96"/>
      <c r="H47" s="96"/>
      <c r="I47" s="96"/>
      <c r="J47" s="96"/>
      <c r="K47" s="96"/>
      <c r="L47" s="96"/>
      <c r="M47" s="96"/>
      <c r="N47" s="96"/>
      <c r="O47" s="96"/>
      <c r="P47" s="132"/>
      <c r="Q47" s="96"/>
      <c r="R47" s="96"/>
      <c r="S47" s="96"/>
      <c r="T47" s="96"/>
      <c r="U47" s="96"/>
      <c r="V47" s="196"/>
      <c r="W47" s="95"/>
      <c r="X47" s="95"/>
      <c r="Y47" s="95"/>
    </row>
  </sheetData>
  <pageMargins left="0.7" right="0.7" top="0.75" bottom="0.75" header="0.3" footer="0.3"/>
  <pageSetup orientation="portrait"/>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3"/>
  <sheetViews>
    <sheetView showGridLines="0" workbookViewId="0"/>
  </sheetViews>
  <sheetFormatPr defaultColWidth="8.85546875" defaultRowHeight="15.75" customHeight="1"/>
  <cols>
    <col min="1" max="2" width="8.85546875" style="5" customWidth="1"/>
    <col min="3" max="3" width="23.85546875" style="5" customWidth="1"/>
    <col min="4" max="4" width="8.28515625" style="5" customWidth="1"/>
    <col min="5" max="14" width="10.42578125" style="5" customWidth="1"/>
    <col min="15" max="16" width="11.7109375" style="5" customWidth="1"/>
    <col min="17" max="17" width="8.85546875" style="5" hidden="1" customWidth="1"/>
    <col min="18" max="18" width="11.7109375" style="5" customWidth="1"/>
    <col min="19" max="19" width="8.85546875" style="5" hidden="1" customWidth="1"/>
    <col min="20" max="21" width="10.42578125" style="5" customWidth="1"/>
    <col min="22" max="26" width="11.7109375" style="5" customWidth="1"/>
    <col min="27" max="27" width="8.85546875" style="5" customWidth="1"/>
    <col min="28" max="16384" width="8.85546875" style="5"/>
  </cols>
  <sheetData>
    <row r="1" spans="1:26" ht="18.75" customHeight="1">
      <c r="A1" s="160" t="s">
        <v>484</v>
      </c>
      <c r="B1" s="268"/>
      <c r="C1" s="269" t="s">
        <v>457</v>
      </c>
      <c r="D1" s="165" t="s">
        <v>458</v>
      </c>
      <c r="E1" s="166"/>
      <c r="F1" s="166"/>
      <c r="G1" s="166"/>
      <c r="H1" s="166"/>
      <c r="I1" s="270"/>
      <c r="J1" s="271" t="s">
        <v>459</v>
      </c>
      <c r="K1" s="166" t="s">
        <v>460</v>
      </c>
      <c r="L1" s="166"/>
      <c r="M1" s="166"/>
      <c r="N1" s="166"/>
      <c r="O1" s="95"/>
      <c r="P1" s="95"/>
      <c r="Q1" s="95"/>
      <c r="R1" s="95"/>
      <c r="S1" s="95"/>
      <c r="T1" s="272"/>
      <c r="U1" s="272"/>
      <c r="V1" s="95"/>
      <c r="W1" s="95"/>
      <c r="X1" s="95"/>
      <c r="Y1" s="95"/>
      <c r="Z1" s="95"/>
    </row>
    <row r="2" spans="1:26" ht="13.5" customHeight="1">
      <c r="A2" s="171"/>
      <c r="B2" s="171"/>
      <c r="C2" s="96"/>
      <c r="D2" s="147"/>
      <c r="E2" s="147"/>
      <c r="F2" s="147"/>
      <c r="G2" s="147"/>
      <c r="H2" s="147"/>
      <c r="I2" s="96"/>
      <c r="J2" s="96"/>
      <c r="K2" s="147"/>
      <c r="L2" s="147"/>
      <c r="M2" s="147"/>
      <c r="N2" s="147"/>
      <c r="O2" s="95"/>
      <c r="P2" s="95"/>
      <c r="Q2" s="95"/>
      <c r="R2" s="95"/>
      <c r="S2" s="95"/>
      <c r="T2" s="96"/>
      <c r="U2" s="96"/>
      <c r="V2" s="95"/>
      <c r="W2" s="95"/>
      <c r="X2" s="95"/>
      <c r="Y2" s="95"/>
      <c r="Z2" s="95"/>
    </row>
    <row r="3" spans="1:26" ht="18.75" customHeight="1">
      <c r="A3" s="173"/>
      <c r="B3" s="95"/>
      <c r="C3" s="96"/>
      <c r="D3" s="96"/>
      <c r="E3" s="96"/>
      <c r="F3" s="96"/>
      <c r="G3" s="96"/>
      <c r="H3" s="96"/>
      <c r="I3" s="96"/>
      <c r="J3" s="96"/>
      <c r="K3" s="96"/>
      <c r="L3" s="96"/>
      <c r="M3" s="96"/>
      <c r="N3" s="96"/>
      <c r="O3" s="273"/>
      <c r="P3" s="273"/>
      <c r="Q3" s="273"/>
      <c r="R3" s="273"/>
      <c r="S3" s="273"/>
      <c r="T3" s="96"/>
      <c r="U3" s="96"/>
      <c r="V3" s="95"/>
      <c r="W3" s="273"/>
      <c r="X3" s="95"/>
      <c r="Y3" s="273"/>
      <c r="Z3" s="95"/>
    </row>
    <row r="4" spans="1:26" ht="13.5" customHeight="1">
      <c r="A4" s="134"/>
      <c r="B4" s="134"/>
      <c r="C4" s="133"/>
      <c r="D4" s="133"/>
      <c r="E4" s="133"/>
      <c r="F4" s="133"/>
      <c r="G4" s="133"/>
      <c r="H4" s="96"/>
      <c r="I4" s="96"/>
      <c r="J4" s="96"/>
      <c r="K4" s="96"/>
      <c r="L4" s="96"/>
      <c r="M4" s="96"/>
      <c r="N4" s="96"/>
      <c r="O4" s="95"/>
      <c r="P4" s="95"/>
      <c r="Q4" s="95"/>
      <c r="R4" s="95"/>
      <c r="S4" s="95"/>
      <c r="T4" s="133"/>
      <c r="U4" s="96"/>
      <c r="V4" s="95"/>
      <c r="W4" s="95"/>
      <c r="X4" s="95"/>
      <c r="Y4" s="95"/>
      <c r="Z4" s="95"/>
    </row>
    <row r="5" spans="1:26" ht="18.75" customHeight="1">
      <c r="A5" s="274"/>
      <c r="B5" s="445" t="s">
        <v>485</v>
      </c>
      <c r="C5" s="446"/>
      <c r="D5" s="447"/>
      <c r="E5" s="275" t="s">
        <v>476</v>
      </c>
      <c r="F5" s="276" t="s">
        <v>24</v>
      </c>
      <c r="G5" s="277"/>
      <c r="H5" s="278"/>
      <c r="I5" s="279"/>
      <c r="J5" s="279"/>
      <c r="K5" s="279"/>
      <c r="L5" s="279"/>
      <c r="M5" s="279"/>
      <c r="N5" s="279"/>
      <c r="O5" s="280"/>
      <c r="P5" s="280"/>
      <c r="Q5" s="280"/>
      <c r="R5" s="281"/>
      <c r="S5" s="282"/>
      <c r="T5" s="283" t="s">
        <v>24</v>
      </c>
      <c r="U5" s="284"/>
      <c r="V5" s="280"/>
      <c r="W5" s="95"/>
      <c r="X5" s="95"/>
      <c r="Y5" s="95"/>
      <c r="Z5" s="95"/>
    </row>
    <row r="6" spans="1:26" ht="30" customHeight="1">
      <c r="A6" s="56" t="s">
        <v>288</v>
      </c>
      <c r="B6" s="56" t="s">
        <v>289</v>
      </c>
      <c r="C6" s="55" t="s">
        <v>227</v>
      </c>
      <c r="D6" s="55" t="s">
        <v>228</v>
      </c>
      <c r="E6" s="285">
        <v>1</v>
      </c>
      <c r="F6" s="285">
        <v>2</v>
      </c>
      <c r="G6" s="285">
        <v>3</v>
      </c>
      <c r="H6" s="285">
        <v>4</v>
      </c>
      <c r="I6" s="285">
        <v>5</v>
      </c>
      <c r="J6" s="286" t="s">
        <v>486</v>
      </c>
      <c r="K6" s="286" t="s">
        <v>487</v>
      </c>
      <c r="L6" s="286" t="s">
        <v>488</v>
      </c>
      <c r="M6" s="285">
        <v>7</v>
      </c>
      <c r="N6" s="285">
        <v>8</v>
      </c>
      <c r="O6" s="286" t="s">
        <v>489</v>
      </c>
      <c r="P6" s="286" t="s">
        <v>477</v>
      </c>
      <c r="Q6" s="54" t="s">
        <v>477</v>
      </c>
      <c r="R6" s="286" t="s">
        <v>478</v>
      </c>
      <c r="S6" s="54" t="s">
        <v>478</v>
      </c>
      <c r="T6" s="286" t="s">
        <v>428</v>
      </c>
      <c r="U6" s="286" t="s">
        <v>490</v>
      </c>
      <c r="V6" s="286" t="s">
        <v>465</v>
      </c>
      <c r="W6" s="12"/>
      <c r="X6" s="287"/>
      <c r="Y6" s="287"/>
      <c r="Z6" s="95"/>
    </row>
    <row r="7" spans="1:26" ht="16.5" customHeight="1">
      <c r="A7" s="288">
        <v>4</v>
      </c>
      <c r="B7" s="91"/>
      <c r="C7" s="15" t="s">
        <v>17</v>
      </c>
      <c r="D7" s="55" t="s">
        <v>258</v>
      </c>
      <c r="E7" s="72">
        <v>4</v>
      </c>
      <c r="F7" s="72">
        <v>3.8</v>
      </c>
      <c r="G7" s="72">
        <v>4</v>
      </c>
      <c r="H7" s="72">
        <v>4.2</v>
      </c>
      <c r="I7" s="72">
        <v>3.8</v>
      </c>
      <c r="J7" s="72">
        <v>3.2</v>
      </c>
      <c r="K7" s="72">
        <v>4.0999999999999996</v>
      </c>
      <c r="L7" s="289">
        <f>AVERAGE(J7:K7)</f>
        <v>3.65</v>
      </c>
      <c r="M7" s="72">
        <v>3.6</v>
      </c>
      <c r="N7" s="72">
        <v>3.5</v>
      </c>
      <c r="O7" s="290">
        <f>SUM($E$7:$I$7,L7:N7)</f>
        <v>30.55</v>
      </c>
      <c r="P7" s="290">
        <f>Q7</f>
        <v>3.8187500000000001</v>
      </c>
      <c r="Q7" s="291">
        <f>O7/8</f>
        <v>3.8187500000000001</v>
      </c>
      <c r="R7" s="290">
        <f>S7</f>
        <v>9.546875</v>
      </c>
      <c r="S7" s="291">
        <f>Q7*2.5</f>
        <v>9.546875</v>
      </c>
      <c r="T7" s="292">
        <v>0.2</v>
      </c>
      <c r="U7" s="293">
        <f>S7-T7</f>
        <v>9.3468750000000007</v>
      </c>
      <c r="V7" s="294">
        <v>1</v>
      </c>
      <c r="W7" s="12"/>
      <c r="X7" s="196"/>
      <c r="Y7" s="196"/>
      <c r="Z7" s="95"/>
    </row>
    <row r="8" spans="1:26" ht="15.4" customHeight="1">
      <c r="A8" s="91"/>
      <c r="B8" s="91"/>
      <c r="C8" s="295"/>
      <c r="D8" s="295"/>
      <c r="E8" s="296"/>
      <c r="F8" s="296"/>
      <c r="G8" s="296"/>
      <c r="H8" s="296"/>
      <c r="I8" s="296"/>
      <c r="J8" s="296"/>
      <c r="K8" s="296"/>
      <c r="L8" s="297" t="e">
        <f>AVERAGE(J8:K8)</f>
        <v>#DIV/0!</v>
      </c>
      <c r="M8" s="296"/>
      <c r="N8" s="296"/>
      <c r="O8" s="290" t="e">
        <f>SUM($E$8:$I$8,L8:N8)</f>
        <v>#DIV/0!</v>
      </c>
      <c r="P8" s="290" t="e">
        <f>Q8</f>
        <v>#DIV/0!</v>
      </c>
      <c r="Q8" s="291" t="e">
        <f>O8/8</f>
        <v>#DIV/0!</v>
      </c>
      <c r="R8" s="290" t="e">
        <f>S8</f>
        <v>#DIV/0!</v>
      </c>
      <c r="S8" s="291" t="e">
        <f>Q8*2.5</f>
        <v>#DIV/0!</v>
      </c>
      <c r="T8" s="292">
        <v>0</v>
      </c>
      <c r="U8" s="293" t="e">
        <f>S8-T8</f>
        <v>#DIV/0!</v>
      </c>
      <c r="V8" s="294"/>
      <c r="W8" s="12"/>
      <c r="X8" s="298"/>
      <c r="Y8" s="298"/>
      <c r="Z8" s="95"/>
    </row>
    <row r="9" spans="1:26" ht="15.4" customHeight="1">
      <c r="A9" s="91"/>
      <c r="B9" s="91"/>
      <c r="C9" s="70"/>
      <c r="D9" s="70"/>
      <c r="E9" s="72"/>
      <c r="F9" s="72"/>
      <c r="G9" s="72"/>
      <c r="H9" s="72"/>
      <c r="I9" s="72"/>
      <c r="J9" s="72"/>
      <c r="K9" s="72"/>
      <c r="L9" s="289" t="e">
        <f>AVERAGE(J9:K9)</f>
        <v>#DIV/0!</v>
      </c>
      <c r="M9" s="72"/>
      <c r="N9" s="72"/>
      <c r="O9" s="290" t="e">
        <f>SUM($E$9:$I$9,L9:N9)</f>
        <v>#DIV/0!</v>
      </c>
      <c r="P9" s="290" t="e">
        <f>Q9</f>
        <v>#DIV/0!</v>
      </c>
      <c r="Q9" s="291" t="e">
        <f>O9/8</f>
        <v>#DIV/0!</v>
      </c>
      <c r="R9" s="290" t="e">
        <f>S9</f>
        <v>#DIV/0!</v>
      </c>
      <c r="S9" s="291" t="e">
        <f>Q9*2.5</f>
        <v>#DIV/0!</v>
      </c>
      <c r="T9" s="292">
        <v>0</v>
      </c>
      <c r="U9" s="293" t="e">
        <f>S9-T9</f>
        <v>#DIV/0!</v>
      </c>
      <c r="V9" s="294"/>
      <c r="W9" s="12"/>
      <c r="X9" s="196"/>
      <c r="Y9" s="196"/>
      <c r="Z9" s="95"/>
    </row>
    <row r="10" spans="1:26" ht="15.4" customHeight="1">
      <c r="A10" s="91"/>
      <c r="B10" s="91"/>
      <c r="C10" s="70"/>
      <c r="D10" s="70"/>
      <c r="E10" s="72"/>
      <c r="F10" s="72"/>
      <c r="G10" s="72"/>
      <c r="H10" s="72"/>
      <c r="I10" s="72"/>
      <c r="J10" s="72"/>
      <c r="K10" s="72"/>
      <c r="L10" s="289" t="e">
        <f>AVERAGE(J10:K10)</f>
        <v>#DIV/0!</v>
      </c>
      <c r="M10" s="72"/>
      <c r="N10" s="72"/>
      <c r="O10" s="290" t="e">
        <f>SUM($E$10:$I$10,L10:N10)</f>
        <v>#DIV/0!</v>
      </c>
      <c r="P10" s="290" t="e">
        <f>Q10</f>
        <v>#DIV/0!</v>
      </c>
      <c r="Q10" s="291" t="e">
        <f>O10/8</f>
        <v>#DIV/0!</v>
      </c>
      <c r="R10" s="290" t="e">
        <f>S10</f>
        <v>#DIV/0!</v>
      </c>
      <c r="S10" s="291" t="e">
        <f>Q10*2.5</f>
        <v>#DIV/0!</v>
      </c>
      <c r="T10" s="292">
        <v>0</v>
      </c>
      <c r="U10" s="293" t="e">
        <f>S10-T10</f>
        <v>#DIV/0!</v>
      </c>
      <c r="V10" s="294"/>
      <c r="W10" s="12"/>
      <c r="X10" s="196"/>
      <c r="Y10" s="196"/>
      <c r="Z10" s="95"/>
    </row>
    <row r="11" spans="1:26" ht="15.4" customHeight="1">
      <c r="A11" s="91"/>
      <c r="B11" s="91"/>
      <c r="C11" s="70"/>
      <c r="D11" s="70"/>
      <c r="E11" s="72"/>
      <c r="F11" s="72"/>
      <c r="G11" s="72"/>
      <c r="H11" s="72"/>
      <c r="I11" s="72"/>
      <c r="J11" s="72"/>
      <c r="K11" s="72"/>
      <c r="L11" s="289" t="e">
        <f>AVERAGE(J11:K11)</f>
        <v>#DIV/0!</v>
      </c>
      <c r="M11" s="72"/>
      <c r="N11" s="72"/>
      <c r="O11" s="290" t="e">
        <f>SUM($E$11:$I$11,L11:N11)</f>
        <v>#DIV/0!</v>
      </c>
      <c r="P11" s="290" t="e">
        <f>Q11</f>
        <v>#DIV/0!</v>
      </c>
      <c r="Q11" s="291" t="e">
        <f>O11/8</f>
        <v>#DIV/0!</v>
      </c>
      <c r="R11" s="290" t="e">
        <f>S11</f>
        <v>#DIV/0!</v>
      </c>
      <c r="S11" s="291" t="e">
        <f>Q11*2.5</f>
        <v>#DIV/0!</v>
      </c>
      <c r="T11" s="292">
        <v>0</v>
      </c>
      <c r="U11" s="293" t="e">
        <f>S11-T11</f>
        <v>#DIV/0!</v>
      </c>
      <c r="V11" s="294"/>
      <c r="W11" s="12"/>
      <c r="X11" s="196"/>
      <c r="Y11" s="196"/>
      <c r="Z11" s="95"/>
    </row>
    <row r="12" spans="1:26" ht="13.5" customHeight="1">
      <c r="A12" s="129"/>
      <c r="B12" s="129"/>
      <c r="C12" s="147"/>
      <c r="D12" s="147"/>
      <c r="E12" s="147"/>
      <c r="F12" s="147"/>
      <c r="G12" s="147"/>
      <c r="H12" s="147"/>
      <c r="I12" s="147"/>
      <c r="J12" s="147"/>
      <c r="K12" s="147"/>
      <c r="L12" s="147"/>
      <c r="M12" s="147"/>
      <c r="N12" s="147"/>
      <c r="O12" s="129"/>
      <c r="P12" s="129"/>
      <c r="Q12" s="129"/>
      <c r="R12" s="129"/>
      <c r="S12" s="129"/>
      <c r="T12" s="147"/>
      <c r="U12" s="147"/>
      <c r="V12" s="129"/>
      <c r="W12" s="95"/>
      <c r="X12" s="95"/>
      <c r="Y12" s="95"/>
      <c r="Z12" s="95"/>
    </row>
    <row r="13" spans="1:26" ht="18.75" customHeight="1">
      <c r="A13" s="197" t="s">
        <v>491</v>
      </c>
      <c r="B13" s="95"/>
      <c r="C13" s="96"/>
      <c r="D13" s="96"/>
      <c r="E13" s="96"/>
      <c r="F13" s="96"/>
      <c r="G13" s="96"/>
      <c r="H13" s="96"/>
      <c r="I13" s="96"/>
      <c r="J13" s="96"/>
      <c r="K13" s="96"/>
      <c r="L13" s="96"/>
      <c r="M13" s="96"/>
      <c r="N13" s="96"/>
      <c r="O13" s="273"/>
      <c r="P13" s="273"/>
      <c r="Q13" s="273"/>
      <c r="R13" s="273"/>
      <c r="S13" s="273"/>
      <c r="T13" s="96"/>
      <c r="U13" s="96"/>
      <c r="V13" s="95"/>
      <c r="W13" s="273"/>
      <c r="X13" s="95"/>
      <c r="Y13" s="273"/>
      <c r="Z13" s="95"/>
    </row>
  </sheetData>
  <mergeCells count="1">
    <mergeCell ref="B5:D5"/>
  </mergeCells>
  <dataValidations count="1">
    <dataValidation type="list" allowBlank="1" showInputMessage="1" showErrorMessage="1" sqref="B5:D5" xr:uid="{00000000-0002-0000-0A00-000000000000}">
      <formula1>"Age Division,Youth BA,Junior BA,Senior BA,Collegiate BA,Youth A,Junior A"</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13"/>
  <sheetViews>
    <sheetView showGridLines="0" workbookViewId="0"/>
  </sheetViews>
  <sheetFormatPr defaultColWidth="8.85546875" defaultRowHeight="15.75" customHeight="1"/>
  <cols>
    <col min="1" max="2" width="8.85546875" style="5" customWidth="1"/>
    <col min="3" max="3" width="23.85546875" style="5" customWidth="1"/>
    <col min="4" max="4" width="8.28515625" style="5" customWidth="1"/>
    <col min="5" max="14" width="8.7109375" style="5" customWidth="1"/>
    <col min="15" max="16" width="12.28515625" style="5" customWidth="1"/>
    <col min="17" max="18" width="10.42578125" style="5" customWidth="1"/>
    <col min="19" max="19" width="8.85546875" style="5" hidden="1" customWidth="1"/>
    <col min="20" max="20" width="10.42578125" style="5" customWidth="1"/>
    <col min="21" max="21" width="8.85546875" style="5" hidden="1" customWidth="1"/>
    <col min="22" max="24" width="10.42578125" style="5" customWidth="1"/>
    <col min="25" max="42" width="11.7109375" style="5" customWidth="1"/>
    <col min="43" max="44" width="8.85546875" style="5" customWidth="1"/>
    <col min="45" max="16384" width="8.85546875" style="5"/>
  </cols>
  <sheetData>
    <row r="1" spans="1:43" ht="18.75" customHeight="1">
      <c r="A1" s="160" t="s">
        <v>484</v>
      </c>
      <c r="B1" s="268"/>
      <c r="C1" s="269" t="s">
        <v>457</v>
      </c>
      <c r="D1" s="260"/>
      <c r="E1" s="448"/>
      <c r="F1" s="448"/>
      <c r="G1" s="300"/>
      <c r="H1" s="164" t="s">
        <v>459</v>
      </c>
      <c r="I1" s="299"/>
      <c r="J1" s="299"/>
      <c r="K1" s="299"/>
      <c r="L1" s="300"/>
      <c r="M1" s="272"/>
      <c r="N1" s="272"/>
      <c r="O1" s="272"/>
      <c r="P1" s="272"/>
      <c r="Q1" s="272"/>
      <c r="R1" s="272"/>
      <c r="S1" s="272"/>
      <c r="T1" s="272"/>
      <c r="U1" s="272"/>
      <c r="V1" s="272"/>
      <c r="W1" s="272"/>
      <c r="X1" s="272"/>
      <c r="Y1" s="301"/>
      <c r="Z1" s="301"/>
      <c r="AA1" s="301"/>
      <c r="AB1" s="301"/>
      <c r="AC1" s="301"/>
      <c r="AD1" s="301"/>
      <c r="AE1" s="301"/>
      <c r="AF1" s="301"/>
      <c r="AG1" s="301"/>
      <c r="AH1" s="301"/>
      <c r="AI1" s="301"/>
      <c r="AJ1" s="301"/>
      <c r="AK1" s="301"/>
      <c r="AL1" s="301"/>
      <c r="AM1" s="301"/>
      <c r="AN1" s="301"/>
      <c r="AO1" s="301"/>
      <c r="AP1" s="301"/>
      <c r="AQ1" s="301"/>
    </row>
    <row r="2" spans="1:43" ht="13.5" customHeight="1">
      <c r="A2" s="171"/>
      <c r="B2" s="171"/>
      <c r="C2" s="96"/>
      <c r="D2" s="147"/>
      <c r="E2" s="147"/>
      <c r="F2" s="147"/>
      <c r="G2" s="96"/>
      <c r="H2" s="96"/>
      <c r="I2" s="147"/>
      <c r="J2" s="147"/>
      <c r="K2" s="147"/>
      <c r="L2" s="96"/>
      <c r="M2" s="96"/>
      <c r="N2" s="96"/>
      <c r="O2" s="96"/>
      <c r="P2" s="96"/>
      <c r="Q2" s="96"/>
      <c r="R2" s="96"/>
      <c r="S2" s="96"/>
      <c r="T2" s="96"/>
      <c r="U2" s="96"/>
      <c r="V2" s="96"/>
      <c r="W2" s="96"/>
      <c r="X2" s="96"/>
      <c r="Y2" s="95"/>
      <c r="Z2" s="95"/>
      <c r="AA2" s="95"/>
      <c r="AB2" s="95"/>
      <c r="AC2" s="95"/>
      <c r="AD2" s="95"/>
      <c r="AE2" s="95"/>
      <c r="AF2" s="95"/>
      <c r="AG2" s="95"/>
      <c r="AH2" s="95"/>
      <c r="AI2" s="95"/>
      <c r="AJ2" s="95"/>
      <c r="AK2" s="95"/>
      <c r="AL2" s="95"/>
      <c r="AM2" s="95"/>
      <c r="AN2" s="95"/>
      <c r="AO2" s="95"/>
      <c r="AP2" s="95"/>
      <c r="AQ2" s="95"/>
    </row>
    <row r="3" spans="1:43" ht="18.75" customHeight="1">
      <c r="A3" s="173"/>
      <c r="B3" s="95"/>
      <c r="C3" s="96"/>
      <c r="D3" s="96"/>
      <c r="E3" s="96"/>
      <c r="F3" s="96"/>
      <c r="G3" s="96"/>
      <c r="H3" s="96"/>
      <c r="I3" s="96"/>
      <c r="J3" s="96"/>
      <c r="K3" s="96"/>
      <c r="L3" s="96"/>
      <c r="M3" s="96"/>
      <c r="N3" s="96"/>
      <c r="O3" s="96"/>
      <c r="P3" s="96"/>
      <c r="Q3" s="96"/>
      <c r="R3" s="96"/>
      <c r="S3" s="96"/>
      <c r="T3" s="96"/>
      <c r="U3" s="96"/>
      <c r="V3" s="96"/>
      <c r="W3" s="96"/>
      <c r="X3" s="96"/>
      <c r="Y3" s="95"/>
      <c r="Z3" s="95"/>
      <c r="AA3" s="95"/>
      <c r="AB3" s="95"/>
      <c r="AC3" s="95"/>
      <c r="AD3" s="95"/>
      <c r="AE3" s="95"/>
      <c r="AF3" s="95"/>
      <c r="AG3" s="95"/>
      <c r="AH3" s="95"/>
      <c r="AI3" s="95"/>
      <c r="AJ3" s="95"/>
      <c r="AK3" s="95"/>
      <c r="AL3" s="95"/>
      <c r="AM3" s="95"/>
      <c r="AN3" s="95"/>
      <c r="AO3" s="95"/>
      <c r="AP3" s="95"/>
      <c r="AQ3" s="95"/>
    </row>
    <row r="4" spans="1:43" ht="13.5" customHeight="1">
      <c r="A4" s="134"/>
      <c r="B4" s="134"/>
      <c r="C4" s="133"/>
      <c r="D4" s="133"/>
      <c r="E4" s="133"/>
      <c r="F4" s="133"/>
      <c r="G4" s="133"/>
      <c r="H4" s="133"/>
      <c r="I4" s="133"/>
      <c r="J4" s="133"/>
      <c r="K4" s="133"/>
      <c r="L4" s="133"/>
      <c r="M4" s="133"/>
      <c r="N4" s="133"/>
      <c r="O4" s="133"/>
      <c r="P4" s="133"/>
      <c r="Q4" s="96"/>
      <c r="R4" s="96"/>
      <c r="S4" s="96"/>
      <c r="T4" s="96"/>
      <c r="U4" s="96"/>
      <c r="V4" s="133"/>
      <c r="W4" s="96"/>
      <c r="X4" s="96"/>
      <c r="Y4" s="95"/>
      <c r="Z4" s="95"/>
      <c r="AA4" s="95"/>
      <c r="AB4" s="95"/>
      <c r="AC4" s="95"/>
      <c r="AD4" s="95"/>
      <c r="AE4" s="95"/>
      <c r="AF4" s="95"/>
      <c r="AG4" s="95"/>
      <c r="AH4" s="95"/>
      <c r="AI4" s="95"/>
      <c r="AJ4" s="95"/>
      <c r="AK4" s="95"/>
      <c r="AL4" s="95"/>
      <c r="AM4" s="95"/>
      <c r="AN4" s="95"/>
      <c r="AO4" s="95"/>
      <c r="AP4" s="95"/>
      <c r="AQ4" s="95"/>
    </row>
    <row r="5" spans="1:43" ht="18.75" customHeight="1">
      <c r="A5" s="274"/>
      <c r="B5" s="302" t="s">
        <v>493</v>
      </c>
      <c r="C5" s="303"/>
      <c r="D5" s="304"/>
      <c r="E5" s="275" t="s">
        <v>494</v>
      </c>
      <c r="F5" s="276" t="s">
        <v>495</v>
      </c>
      <c r="G5" s="305"/>
      <c r="H5" s="306"/>
      <c r="I5" s="306"/>
      <c r="J5" s="306"/>
      <c r="K5" s="306"/>
      <c r="L5" s="306"/>
      <c r="M5" s="306"/>
      <c r="N5" s="307"/>
      <c r="O5" s="275" t="s">
        <v>496</v>
      </c>
      <c r="P5" s="308" t="s">
        <v>495</v>
      </c>
      <c r="Q5" s="278"/>
      <c r="R5" s="279"/>
      <c r="S5" s="279"/>
      <c r="T5" s="309"/>
      <c r="U5" s="310"/>
      <c r="V5" s="283" t="s">
        <v>495</v>
      </c>
      <c r="W5" s="278"/>
      <c r="X5" s="279"/>
      <c r="Y5" s="311"/>
      <c r="Z5" s="311"/>
      <c r="AA5" s="311"/>
      <c r="AB5" s="311"/>
      <c r="AC5" s="311"/>
      <c r="AD5" s="311"/>
      <c r="AE5" s="95"/>
      <c r="AF5" s="95"/>
      <c r="AG5" s="95"/>
      <c r="AH5" s="95"/>
      <c r="AI5" s="95"/>
      <c r="AJ5" s="95"/>
      <c r="AK5" s="95"/>
      <c r="AL5" s="95"/>
      <c r="AM5" s="95"/>
      <c r="AN5" s="95"/>
      <c r="AO5" s="95"/>
      <c r="AP5" s="95"/>
      <c r="AQ5" s="95"/>
    </row>
    <row r="6" spans="1:43" ht="30" customHeight="1">
      <c r="A6" s="139" t="s">
        <v>288</v>
      </c>
      <c r="B6" s="139" t="s">
        <v>289</v>
      </c>
      <c r="C6" s="139" t="s">
        <v>227</v>
      </c>
      <c r="D6" s="139" t="s">
        <v>228</v>
      </c>
      <c r="E6" s="312">
        <v>1</v>
      </c>
      <c r="F6" s="312">
        <v>2</v>
      </c>
      <c r="G6" s="312">
        <v>3</v>
      </c>
      <c r="H6" s="312">
        <v>4</v>
      </c>
      <c r="I6" s="312">
        <v>5</v>
      </c>
      <c r="J6" s="313" t="s">
        <v>486</v>
      </c>
      <c r="K6" s="313" t="s">
        <v>487</v>
      </c>
      <c r="L6" s="313" t="s">
        <v>488</v>
      </c>
      <c r="M6" s="312">
        <v>7</v>
      </c>
      <c r="N6" s="312">
        <v>8</v>
      </c>
      <c r="O6" s="313" t="s">
        <v>497</v>
      </c>
      <c r="P6" s="313" t="s">
        <v>498</v>
      </c>
      <c r="Q6" s="313" t="s">
        <v>489</v>
      </c>
      <c r="R6" s="313" t="s">
        <v>477</v>
      </c>
      <c r="S6" s="314" t="s">
        <v>477</v>
      </c>
      <c r="T6" s="313" t="s">
        <v>478</v>
      </c>
      <c r="U6" s="314" t="s">
        <v>478</v>
      </c>
      <c r="V6" s="313" t="s">
        <v>499</v>
      </c>
      <c r="W6" s="313" t="s">
        <v>500</v>
      </c>
      <c r="X6" s="313" t="s">
        <v>465</v>
      </c>
      <c r="Y6" s="315"/>
      <c r="Z6" s="316"/>
      <c r="AA6" s="316"/>
      <c r="AB6" s="316"/>
      <c r="AC6" s="316"/>
      <c r="AD6" s="316"/>
      <c r="AE6" s="316"/>
      <c r="AF6" s="95"/>
      <c r="AG6" s="95"/>
      <c r="AH6" s="95"/>
      <c r="AI6" s="95"/>
      <c r="AJ6" s="95"/>
      <c r="AK6" s="95"/>
      <c r="AL6" s="95"/>
      <c r="AM6" s="95"/>
      <c r="AN6" s="95"/>
      <c r="AO6" s="95"/>
      <c r="AP6" s="95"/>
      <c r="AQ6" s="95"/>
    </row>
    <row r="7" spans="1:43" ht="15.4" customHeight="1">
      <c r="A7" s="63"/>
      <c r="B7" s="63"/>
      <c r="C7" s="70"/>
      <c r="D7" s="70"/>
      <c r="E7" s="72"/>
      <c r="F7" s="72"/>
      <c r="G7" s="72"/>
      <c r="H7" s="72"/>
      <c r="I7" s="72"/>
      <c r="J7" s="72"/>
      <c r="K7" s="72"/>
      <c r="L7" s="289" t="e">
        <f>AVERAGE(J7:K7)</f>
        <v>#DIV/0!</v>
      </c>
      <c r="M7" s="72"/>
      <c r="N7" s="72"/>
      <c r="O7" s="72"/>
      <c r="P7" s="72"/>
      <c r="Q7" s="290" t="e">
        <f>SUM(E7:I7,L7:P7)</f>
        <v>#DIV/0!</v>
      </c>
      <c r="R7" s="290" t="e">
        <f>S7</f>
        <v>#DIV/0!</v>
      </c>
      <c r="S7" s="291" t="e">
        <f>Q7/10</f>
        <v>#DIV/0!</v>
      </c>
      <c r="T7" s="290" t="e">
        <f>U7</f>
        <v>#DIV/0!</v>
      </c>
      <c r="U7" s="291" t="e">
        <f>S7*2.5</f>
        <v>#DIV/0!</v>
      </c>
      <c r="V7" s="317">
        <v>0</v>
      </c>
      <c r="W7" s="318" t="e">
        <f>U7-V7</f>
        <v>#DIV/0!</v>
      </c>
      <c r="X7" s="319"/>
      <c r="Y7" s="12"/>
      <c r="Z7" s="95"/>
      <c r="AA7" s="95"/>
      <c r="AB7" s="95"/>
      <c r="AC7" s="95"/>
      <c r="AD7" s="95"/>
      <c r="AE7" s="95"/>
      <c r="AF7" s="95"/>
      <c r="AG7" s="95"/>
      <c r="AH7" s="95"/>
      <c r="AI7" s="95"/>
      <c r="AJ7" s="95"/>
      <c r="AK7" s="95"/>
      <c r="AL7" s="95"/>
      <c r="AM7" s="95"/>
      <c r="AN7" s="95"/>
      <c r="AO7" s="95"/>
      <c r="AP7" s="95"/>
      <c r="AQ7" s="95"/>
    </row>
    <row r="8" spans="1:43" ht="15.4" customHeight="1">
      <c r="A8" s="63"/>
      <c r="B8" s="63"/>
      <c r="C8" s="70"/>
      <c r="D8" s="70"/>
      <c r="E8" s="72"/>
      <c r="F8" s="72"/>
      <c r="G8" s="72"/>
      <c r="H8" s="72"/>
      <c r="I8" s="72"/>
      <c r="J8" s="72"/>
      <c r="K8" s="72"/>
      <c r="L8" s="289" t="e">
        <f>AVERAGE(J8:K8)</f>
        <v>#DIV/0!</v>
      </c>
      <c r="M8" s="72"/>
      <c r="N8" s="72"/>
      <c r="O8" s="72"/>
      <c r="P8" s="72"/>
      <c r="Q8" s="290" t="e">
        <f>SUM(E8:I8,L8:P8)</f>
        <v>#DIV/0!</v>
      </c>
      <c r="R8" s="290" t="e">
        <f>S8</f>
        <v>#DIV/0!</v>
      </c>
      <c r="S8" s="291" t="e">
        <f>Q8/10</f>
        <v>#DIV/0!</v>
      </c>
      <c r="T8" s="290" t="e">
        <f>U8</f>
        <v>#DIV/0!</v>
      </c>
      <c r="U8" s="291" t="e">
        <f>S8*2.5</f>
        <v>#DIV/0!</v>
      </c>
      <c r="V8" s="317">
        <v>0</v>
      </c>
      <c r="W8" s="318" t="e">
        <f>U8-V8</f>
        <v>#DIV/0!</v>
      </c>
      <c r="X8" s="319"/>
      <c r="Y8" s="320"/>
      <c r="Z8" s="321"/>
      <c r="AA8" s="321"/>
      <c r="AB8" s="321"/>
      <c r="AC8" s="321"/>
      <c r="AD8" s="321"/>
      <c r="AE8" s="321"/>
      <c r="AF8" s="95"/>
      <c r="AG8" s="95"/>
      <c r="AH8" s="95"/>
      <c r="AI8" s="95"/>
      <c r="AJ8" s="95"/>
      <c r="AK8" s="95"/>
      <c r="AL8" s="95"/>
      <c r="AM8" s="95"/>
      <c r="AN8" s="95"/>
      <c r="AO8" s="95"/>
      <c r="AP8" s="95"/>
      <c r="AQ8" s="95"/>
    </row>
    <row r="9" spans="1:43" ht="15.4" customHeight="1">
      <c r="A9" s="63"/>
      <c r="B9" s="63"/>
      <c r="C9" s="70"/>
      <c r="D9" s="70"/>
      <c r="E9" s="72"/>
      <c r="F9" s="72"/>
      <c r="G9" s="72"/>
      <c r="H9" s="72"/>
      <c r="I9" s="72"/>
      <c r="J9" s="72"/>
      <c r="K9" s="72"/>
      <c r="L9" s="289" t="e">
        <f>AVERAGE(J9:K9)</f>
        <v>#DIV/0!</v>
      </c>
      <c r="M9" s="72"/>
      <c r="N9" s="72"/>
      <c r="O9" s="72"/>
      <c r="P9" s="72"/>
      <c r="Q9" s="290" t="e">
        <f>SUM(E9:I9,L9:P9)</f>
        <v>#DIV/0!</v>
      </c>
      <c r="R9" s="290" t="e">
        <f>S9</f>
        <v>#DIV/0!</v>
      </c>
      <c r="S9" s="291" t="e">
        <f>Q9/10</f>
        <v>#DIV/0!</v>
      </c>
      <c r="T9" s="290" t="e">
        <f>U9</f>
        <v>#DIV/0!</v>
      </c>
      <c r="U9" s="291" t="e">
        <f>S9*2.5</f>
        <v>#DIV/0!</v>
      </c>
      <c r="V9" s="317">
        <v>0</v>
      </c>
      <c r="W9" s="318" t="e">
        <f>U9-V9</f>
        <v>#DIV/0!</v>
      </c>
      <c r="X9" s="319"/>
      <c r="Y9" s="12"/>
      <c r="Z9" s="95"/>
      <c r="AA9" s="95"/>
      <c r="AB9" s="95"/>
      <c r="AC9" s="95"/>
      <c r="AD9" s="95"/>
      <c r="AE9" s="95"/>
      <c r="AF9" s="95"/>
      <c r="AG9" s="95"/>
      <c r="AH9" s="95"/>
      <c r="AI9" s="95"/>
      <c r="AJ9" s="95"/>
      <c r="AK9" s="95"/>
      <c r="AL9" s="95"/>
      <c r="AM9" s="95"/>
      <c r="AN9" s="95"/>
      <c r="AO9" s="95"/>
      <c r="AP9" s="95"/>
      <c r="AQ9" s="95"/>
    </row>
    <row r="10" spans="1:43" ht="15.4" customHeight="1">
      <c r="A10" s="63"/>
      <c r="B10" s="63"/>
      <c r="C10" s="70"/>
      <c r="D10" s="70"/>
      <c r="E10" s="72"/>
      <c r="F10" s="72"/>
      <c r="G10" s="72"/>
      <c r="H10" s="72"/>
      <c r="I10" s="72"/>
      <c r="J10" s="72"/>
      <c r="K10" s="72"/>
      <c r="L10" s="289" t="e">
        <f>AVERAGE(J10:K10)</f>
        <v>#DIV/0!</v>
      </c>
      <c r="M10" s="72"/>
      <c r="N10" s="72"/>
      <c r="O10" s="72"/>
      <c r="P10" s="72"/>
      <c r="Q10" s="290" t="e">
        <f>SUM(E10:I10,L10:P10)</f>
        <v>#DIV/0!</v>
      </c>
      <c r="R10" s="290" t="e">
        <f>S10</f>
        <v>#DIV/0!</v>
      </c>
      <c r="S10" s="291" t="e">
        <f>Q10/10</f>
        <v>#DIV/0!</v>
      </c>
      <c r="T10" s="290" t="e">
        <f>U10</f>
        <v>#DIV/0!</v>
      </c>
      <c r="U10" s="291" t="e">
        <f>S10*2.5</f>
        <v>#DIV/0!</v>
      </c>
      <c r="V10" s="317">
        <v>0</v>
      </c>
      <c r="W10" s="318" t="e">
        <f>U10-V10</f>
        <v>#DIV/0!</v>
      </c>
      <c r="X10" s="319"/>
      <c r="Y10" s="12"/>
      <c r="Z10" s="95"/>
      <c r="AA10" s="95"/>
      <c r="AB10" s="95"/>
      <c r="AC10" s="95"/>
      <c r="AD10" s="95"/>
      <c r="AE10" s="95"/>
      <c r="AF10" s="95"/>
      <c r="AG10" s="95"/>
      <c r="AH10" s="95"/>
      <c r="AI10" s="95"/>
      <c r="AJ10" s="95"/>
      <c r="AK10" s="95"/>
      <c r="AL10" s="95"/>
      <c r="AM10" s="95"/>
      <c r="AN10" s="95"/>
      <c r="AO10" s="95"/>
      <c r="AP10" s="95"/>
      <c r="AQ10" s="95"/>
    </row>
    <row r="11" spans="1:43" ht="15.4" customHeight="1">
      <c r="A11" s="63"/>
      <c r="B11" s="63"/>
      <c r="C11" s="70"/>
      <c r="D11" s="70"/>
      <c r="E11" s="72"/>
      <c r="F11" s="72"/>
      <c r="G11" s="72"/>
      <c r="H11" s="72"/>
      <c r="I11" s="72"/>
      <c r="J11" s="72"/>
      <c r="K11" s="72"/>
      <c r="L11" s="289" t="e">
        <f>AVERAGE(J11:K11)</f>
        <v>#DIV/0!</v>
      </c>
      <c r="M11" s="72"/>
      <c r="N11" s="72"/>
      <c r="O11" s="72"/>
      <c r="P11" s="72"/>
      <c r="Q11" s="290" t="e">
        <f>SUM(E11:I11,L11:P11)</f>
        <v>#DIV/0!</v>
      </c>
      <c r="R11" s="290" t="e">
        <f>S11</f>
        <v>#DIV/0!</v>
      </c>
      <c r="S11" s="291" t="e">
        <f>Q11/10</f>
        <v>#DIV/0!</v>
      </c>
      <c r="T11" s="290" t="e">
        <f>U11</f>
        <v>#DIV/0!</v>
      </c>
      <c r="U11" s="291" t="e">
        <f>S11*2.5</f>
        <v>#DIV/0!</v>
      </c>
      <c r="V11" s="317">
        <v>0</v>
      </c>
      <c r="W11" s="318" t="e">
        <f>U11-V11</f>
        <v>#DIV/0!</v>
      </c>
      <c r="X11" s="319"/>
      <c r="Y11" s="12"/>
      <c r="Z11" s="95"/>
      <c r="AA11" s="95"/>
      <c r="AB11" s="95"/>
      <c r="AC11" s="95"/>
      <c r="AD11" s="95"/>
      <c r="AE11" s="95"/>
      <c r="AF11" s="95"/>
      <c r="AG11" s="95"/>
      <c r="AH11" s="95"/>
      <c r="AI11" s="95"/>
      <c r="AJ11" s="95"/>
      <c r="AK11" s="95"/>
      <c r="AL11" s="95"/>
      <c r="AM11" s="95"/>
      <c r="AN11" s="95"/>
      <c r="AO11" s="95"/>
      <c r="AP11" s="95"/>
      <c r="AQ11" s="95"/>
    </row>
    <row r="12" spans="1:43" ht="15.4" customHeight="1">
      <c r="A12" s="129"/>
      <c r="B12" s="129"/>
      <c r="C12" s="147"/>
      <c r="D12" s="147"/>
      <c r="E12" s="147"/>
      <c r="F12" s="147"/>
      <c r="G12" s="147"/>
      <c r="H12" s="147"/>
      <c r="I12" s="147"/>
      <c r="J12" s="147"/>
      <c r="K12" s="147"/>
      <c r="L12" s="147"/>
      <c r="M12" s="147"/>
      <c r="N12" s="147"/>
      <c r="O12" s="147"/>
      <c r="P12" s="147"/>
      <c r="Q12" s="147"/>
      <c r="R12" s="147"/>
      <c r="S12" s="147"/>
      <c r="T12" s="147"/>
      <c r="U12" s="147"/>
      <c r="V12" s="147"/>
      <c r="W12" s="147"/>
      <c r="X12" s="147"/>
      <c r="Y12" s="322"/>
      <c r="Z12" s="322"/>
      <c r="AA12" s="95"/>
      <c r="AB12" s="95"/>
      <c r="AC12" s="95"/>
      <c r="AD12" s="95"/>
      <c r="AE12" s="95"/>
      <c r="AF12" s="95"/>
      <c r="AG12" s="95"/>
      <c r="AH12" s="95"/>
      <c r="AI12" s="95"/>
      <c r="AJ12" s="95"/>
      <c r="AK12" s="95"/>
      <c r="AL12" s="95"/>
      <c r="AM12" s="95"/>
      <c r="AN12" s="95"/>
      <c r="AO12" s="95"/>
      <c r="AP12" s="95"/>
      <c r="AQ12" s="95"/>
    </row>
    <row r="13" spans="1:43" ht="18.75" customHeight="1">
      <c r="A13" s="197" t="s">
        <v>501</v>
      </c>
      <c r="B13" s="95"/>
      <c r="C13" s="96"/>
      <c r="D13" s="96"/>
      <c r="E13" s="96"/>
      <c r="F13" s="96"/>
      <c r="G13" s="96"/>
      <c r="H13" s="96"/>
      <c r="I13" s="96"/>
      <c r="J13" s="96"/>
      <c r="K13" s="96"/>
      <c r="L13" s="96"/>
      <c r="M13" s="96"/>
      <c r="N13" s="96"/>
      <c r="O13" s="96"/>
      <c r="P13" s="96"/>
      <c r="Q13" s="96"/>
      <c r="R13" s="96"/>
      <c r="S13" s="96"/>
      <c r="T13" s="96"/>
      <c r="U13" s="96"/>
      <c r="V13" s="96"/>
      <c r="W13" s="96"/>
      <c r="X13" s="96"/>
      <c r="Y13" s="95"/>
      <c r="Z13" s="95"/>
      <c r="AA13" s="95"/>
      <c r="AB13" s="95"/>
      <c r="AC13" s="95"/>
      <c r="AD13" s="95"/>
      <c r="AE13" s="95"/>
      <c r="AF13" s="95"/>
      <c r="AG13" s="95"/>
      <c r="AH13" s="95"/>
      <c r="AI13" s="95"/>
      <c r="AJ13" s="95"/>
      <c r="AK13" s="95"/>
      <c r="AL13" s="95"/>
      <c r="AM13" s="95"/>
      <c r="AN13" s="95"/>
      <c r="AO13" s="95"/>
      <c r="AP13" s="95"/>
      <c r="AQ13" s="95"/>
    </row>
  </sheetData>
  <mergeCells count="1">
    <mergeCell ref="E1:F1"/>
  </mergeCells>
  <pageMargins left="0.7" right="0.7" top="0.75" bottom="0.75" header="0.3" footer="0.3"/>
  <pageSetup orientation="portrait"/>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2"/>
  <sheetViews>
    <sheetView showGridLines="0" workbookViewId="0"/>
  </sheetViews>
  <sheetFormatPr defaultColWidth="8.85546875" defaultRowHeight="15.75" customHeight="1"/>
  <cols>
    <col min="1" max="1" width="8.85546875" style="5" customWidth="1"/>
    <col min="2" max="2" width="23.85546875" style="5" customWidth="1"/>
    <col min="3" max="3" width="8.28515625" style="5" customWidth="1"/>
    <col min="4" max="6" width="13.85546875" style="5" customWidth="1"/>
    <col min="7" max="7" width="8.85546875" style="5" hidden="1" customWidth="1"/>
    <col min="8" max="14" width="13.85546875" style="5" customWidth="1"/>
    <col min="15" max="15" width="8.85546875" style="5" hidden="1" customWidth="1"/>
    <col min="16" max="16" width="14.140625" style="5" customWidth="1"/>
    <col min="17" max="20" width="13.42578125" style="5" customWidth="1"/>
    <col min="21" max="21" width="8.85546875" style="5" customWidth="1"/>
    <col min="22" max="16384" width="8.85546875" style="5"/>
  </cols>
  <sheetData>
    <row r="1" spans="1:20" ht="18.75" customHeight="1">
      <c r="A1" s="323" t="s">
        <v>503</v>
      </c>
      <c r="B1" s="268"/>
      <c r="C1" s="324"/>
      <c r="D1" s="325" t="s">
        <v>457</v>
      </c>
      <c r="E1" s="326"/>
      <c r="F1" s="326"/>
      <c r="G1" s="326"/>
      <c r="H1" s="326"/>
      <c r="I1" s="327" t="s">
        <v>459</v>
      </c>
      <c r="J1" s="326"/>
      <c r="K1" s="326"/>
      <c r="L1" s="328"/>
      <c r="M1" s="328"/>
      <c r="N1" s="328"/>
      <c r="O1" s="328"/>
      <c r="P1" s="329"/>
      <c r="Q1" s="329"/>
      <c r="R1" s="329"/>
      <c r="S1" s="329"/>
      <c r="T1" s="95"/>
    </row>
    <row r="2" spans="1:20" ht="18.75" customHeight="1">
      <c r="A2" s="330"/>
      <c r="B2" s="331"/>
      <c r="C2" s="328"/>
      <c r="D2" s="328"/>
      <c r="E2" s="332"/>
      <c r="F2" s="332"/>
      <c r="G2" s="332"/>
      <c r="H2" s="332"/>
      <c r="I2" s="328"/>
      <c r="J2" s="332"/>
      <c r="K2" s="332"/>
      <c r="L2" s="328"/>
      <c r="M2" s="328"/>
      <c r="N2" s="328"/>
      <c r="O2" s="328"/>
      <c r="P2" s="329"/>
      <c r="Q2" s="329"/>
      <c r="R2" s="329"/>
      <c r="S2" s="329"/>
      <c r="T2" s="95"/>
    </row>
    <row r="3" spans="1:20" ht="13.5" customHeight="1">
      <c r="A3" s="95"/>
      <c r="B3" s="133"/>
      <c r="C3" s="133"/>
      <c r="D3" s="133"/>
      <c r="E3" s="133"/>
      <c r="F3" s="133"/>
      <c r="G3" s="133"/>
      <c r="H3" s="133"/>
      <c r="I3" s="133"/>
      <c r="J3" s="133"/>
      <c r="K3" s="133"/>
      <c r="L3" s="133"/>
      <c r="M3" s="133"/>
      <c r="N3" s="133"/>
      <c r="O3" s="133"/>
      <c r="P3" s="134"/>
      <c r="Q3" s="134"/>
      <c r="R3" s="134"/>
      <c r="S3" s="134"/>
      <c r="T3" s="134"/>
    </row>
    <row r="4" spans="1:20" ht="21.6" customHeight="1">
      <c r="A4" s="333"/>
      <c r="B4" s="334" t="s">
        <v>463</v>
      </c>
      <c r="C4" s="335" t="s">
        <v>504</v>
      </c>
      <c r="D4" s="336"/>
      <c r="E4" s="337"/>
      <c r="F4" s="337"/>
      <c r="G4" s="337"/>
      <c r="H4" s="338"/>
      <c r="I4" s="335" t="s">
        <v>505</v>
      </c>
      <c r="J4" s="337"/>
      <c r="K4" s="337"/>
      <c r="L4" s="337"/>
      <c r="M4" s="337"/>
      <c r="N4" s="337"/>
      <c r="O4" s="337"/>
      <c r="P4" s="337"/>
      <c r="Q4" s="337"/>
      <c r="R4" s="337"/>
      <c r="S4" s="337"/>
      <c r="T4" s="339"/>
    </row>
    <row r="5" spans="1:20" ht="20.45" customHeight="1">
      <c r="A5" s="340"/>
      <c r="B5" s="341"/>
      <c r="C5" s="341" t="s">
        <v>506</v>
      </c>
      <c r="D5" s="342" t="s">
        <v>507</v>
      </c>
      <c r="E5" s="342" t="s">
        <v>508</v>
      </c>
      <c r="F5" s="343" t="s">
        <v>509</v>
      </c>
      <c r="G5" s="344" t="s">
        <v>510</v>
      </c>
      <c r="H5" s="343" t="s">
        <v>511</v>
      </c>
      <c r="I5" s="449" t="s">
        <v>512</v>
      </c>
      <c r="J5" s="450"/>
      <c r="K5" s="449" t="s">
        <v>513</v>
      </c>
      <c r="L5" s="450"/>
      <c r="M5" s="343"/>
      <c r="N5" s="343"/>
      <c r="O5" s="344" t="s">
        <v>514</v>
      </c>
      <c r="P5" s="343"/>
      <c r="Q5" s="340" t="s">
        <v>515</v>
      </c>
      <c r="R5" s="343" t="s">
        <v>516</v>
      </c>
      <c r="S5" s="343" t="s">
        <v>517</v>
      </c>
      <c r="T5" s="345"/>
    </row>
    <row r="6" spans="1:20" ht="20.45" customHeight="1">
      <c r="A6" s="346" t="s">
        <v>226</v>
      </c>
      <c r="B6" s="347" t="s">
        <v>227</v>
      </c>
      <c r="C6" s="347" t="s">
        <v>518</v>
      </c>
      <c r="D6" s="140" t="s">
        <v>519</v>
      </c>
      <c r="E6" s="140" t="s">
        <v>519</v>
      </c>
      <c r="F6" s="348" t="s">
        <v>520</v>
      </c>
      <c r="G6" s="349" t="s">
        <v>521</v>
      </c>
      <c r="H6" s="348" t="s">
        <v>452</v>
      </c>
      <c r="I6" s="140" t="s">
        <v>522</v>
      </c>
      <c r="J6" s="140" t="s">
        <v>523</v>
      </c>
      <c r="K6" s="140" t="s">
        <v>522</v>
      </c>
      <c r="L6" s="140" t="s">
        <v>523</v>
      </c>
      <c r="M6" s="348" t="s">
        <v>524</v>
      </c>
      <c r="N6" s="348" t="s">
        <v>525</v>
      </c>
      <c r="O6" s="349" t="s">
        <v>526</v>
      </c>
      <c r="P6" s="350" t="s">
        <v>527</v>
      </c>
      <c r="Q6" s="351" t="s">
        <v>528</v>
      </c>
      <c r="R6" s="348" t="s">
        <v>505</v>
      </c>
      <c r="S6" s="348" t="s">
        <v>529</v>
      </c>
      <c r="T6" s="347" t="s">
        <v>465</v>
      </c>
    </row>
    <row r="7" spans="1:20" ht="18" customHeight="1">
      <c r="A7" s="91"/>
      <c r="B7" s="70"/>
      <c r="C7" s="70"/>
      <c r="D7" s="233"/>
      <c r="E7" s="233"/>
      <c r="F7" s="352">
        <f t="shared" ref="F7:F12" si="0">G7</f>
        <v>0</v>
      </c>
      <c r="G7" s="353">
        <f t="shared" ref="G7:G12" si="1">SUM(D7:E7)/16</f>
        <v>0</v>
      </c>
      <c r="H7" s="354">
        <f t="shared" ref="H7:H12" si="2">G7*2.5</f>
        <v>0</v>
      </c>
      <c r="I7" s="355"/>
      <c r="J7" s="355"/>
      <c r="K7" s="355"/>
      <c r="L7" s="355"/>
      <c r="M7" s="352">
        <f t="shared" ref="M7:M12" si="3">SUM(I7:L7)</f>
        <v>0</v>
      </c>
      <c r="N7" s="352">
        <f t="shared" ref="N7:N12" si="4">O7</f>
        <v>0</v>
      </c>
      <c r="O7" s="353">
        <f t="shared" ref="O7:O12" si="5">SUM(I7:L7)/2</f>
        <v>0</v>
      </c>
      <c r="P7" s="352">
        <f t="shared" ref="P7:P12" si="6">O7*3.75</f>
        <v>0</v>
      </c>
      <c r="Q7" s="356">
        <v>0</v>
      </c>
      <c r="R7" s="357">
        <f t="shared" ref="R7:R12" si="7">P7-Q7</f>
        <v>0</v>
      </c>
      <c r="S7" s="357">
        <f t="shared" ref="S7:S12" si="8">H7+R7</f>
        <v>0</v>
      </c>
      <c r="T7" s="358"/>
    </row>
    <row r="8" spans="1:20" ht="18" customHeight="1">
      <c r="A8" s="91"/>
      <c r="B8" s="70"/>
      <c r="C8" s="70"/>
      <c r="D8" s="233"/>
      <c r="E8" s="233"/>
      <c r="F8" s="352">
        <f t="shared" si="0"/>
        <v>0</v>
      </c>
      <c r="G8" s="353">
        <f t="shared" si="1"/>
        <v>0</v>
      </c>
      <c r="H8" s="354">
        <f t="shared" si="2"/>
        <v>0</v>
      </c>
      <c r="I8" s="355"/>
      <c r="J8" s="355"/>
      <c r="K8" s="355"/>
      <c r="L8" s="355"/>
      <c r="M8" s="352">
        <f t="shared" si="3"/>
        <v>0</v>
      </c>
      <c r="N8" s="352">
        <f t="shared" si="4"/>
        <v>0</v>
      </c>
      <c r="O8" s="353">
        <f t="shared" si="5"/>
        <v>0</v>
      </c>
      <c r="P8" s="352">
        <f t="shared" si="6"/>
        <v>0</v>
      </c>
      <c r="Q8" s="356">
        <v>0</v>
      </c>
      <c r="R8" s="357">
        <f t="shared" si="7"/>
        <v>0</v>
      </c>
      <c r="S8" s="357">
        <f t="shared" si="8"/>
        <v>0</v>
      </c>
      <c r="T8" s="358"/>
    </row>
    <row r="9" spans="1:20" ht="18" customHeight="1">
      <c r="A9" s="91"/>
      <c r="B9" s="359"/>
      <c r="C9" s="70"/>
      <c r="D9" s="233"/>
      <c r="E9" s="233"/>
      <c r="F9" s="352">
        <f t="shared" si="0"/>
        <v>0</v>
      </c>
      <c r="G9" s="353">
        <f t="shared" si="1"/>
        <v>0</v>
      </c>
      <c r="H9" s="354">
        <f t="shared" si="2"/>
        <v>0</v>
      </c>
      <c r="I9" s="355"/>
      <c r="J9" s="355"/>
      <c r="K9" s="355"/>
      <c r="L9" s="355"/>
      <c r="M9" s="352">
        <f t="shared" si="3"/>
        <v>0</v>
      </c>
      <c r="N9" s="352">
        <f t="shared" si="4"/>
        <v>0</v>
      </c>
      <c r="O9" s="353">
        <f t="shared" si="5"/>
        <v>0</v>
      </c>
      <c r="P9" s="352">
        <f t="shared" si="6"/>
        <v>0</v>
      </c>
      <c r="Q9" s="356">
        <v>0</v>
      </c>
      <c r="R9" s="357">
        <f t="shared" si="7"/>
        <v>0</v>
      </c>
      <c r="S9" s="357">
        <f t="shared" si="8"/>
        <v>0</v>
      </c>
      <c r="T9" s="358"/>
    </row>
    <row r="10" spans="1:20" ht="18" customHeight="1">
      <c r="A10" s="91"/>
      <c r="B10" s="359"/>
      <c r="C10" s="70"/>
      <c r="D10" s="233"/>
      <c r="E10" s="233"/>
      <c r="F10" s="352">
        <f t="shared" si="0"/>
        <v>0</v>
      </c>
      <c r="G10" s="353">
        <f t="shared" si="1"/>
        <v>0</v>
      </c>
      <c r="H10" s="354">
        <f t="shared" si="2"/>
        <v>0</v>
      </c>
      <c r="I10" s="355"/>
      <c r="J10" s="355"/>
      <c r="K10" s="355"/>
      <c r="L10" s="355"/>
      <c r="M10" s="352">
        <f t="shared" si="3"/>
        <v>0</v>
      </c>
      <c r="N10" s="352">
        <f t="shared" si="4"/>
        <v>0</v>
      </c>
      <c r="O10" s="353">
        <f t="shared" si="5"/>
        <v>0</v>
      </c>
      <c r="P10" s="352">
        <f t="shared" si="6"/>
        <v>0</v>
      </c>
      <c r="Q10" s="356">
        <v>0</v>
      </c>
      <c r="R10" s="357">
        <f t="shared" si="7"/>
        <v>0</v>
      </c>
      <c r="S10" s="357">
        <f t="shared" si="8"/>
        <v>0</v>
      </c>
      <c r="T10" s="358"/>
    </row>
    <row r="11" spans="1:20" ht="18" customHeight="1">
      <c r="A11" s="91"/>
      <c r="B11" s="359"/>
      <c r="C11" s="70"/>
      <c r="D11" s="233"/>
      <c r="E11" s="233"/>
      <c r="F11" s="352">
        <f t="shared" si="0"/>
        <v>0</v>
      </c>
      <c r="G11" s="353">
        <f t="shared" si="1"/>
        <v>0</v>
      </c>
      <c r="H11" s="354">
        <f t="shared" si="2"/>
        <v>0</v>
      </c>
      <c r="I11" s="355"/>
      <c r="J11" s="355"/>
      <c r="K11" s="355"/>
      <c r="L11" s="355"/>
      <c r="M11" s="352">
        <f t="shared" si="3"/>
        <v>0</v>
      </c>
      <c r="N11" s="352">
        <f t="shared" si="4"/>
        <v>0</v>
      </c>
      <c r="O11" s="353">
        <f t="shared" si="5"/>
        <v>0</v>
      </c>
      <c r="P11" s="352">
        <f t="shared" si="6"/>
        <v>0</v>
      </c>
      <c r="Q11" s="356">
        <v>0</v>
      </c>
      <c r="R11" s="357">
        <f t="shared" si="7"/>
        <v>0</v>
      </c>
      <c r="S11" s="357">
        <f t="shared" si="8"/>
        <v>0</v>
      </c>
      <c r="T11" s="358"/>
    </row>
    <row r="12" spans="1:20" ht="18" customHeight="1">
      <c r="A12" s="91"/>
      <c r="B12" s="359"/>
      <c r="C12" s="70"/>
      <c r="D12" s="233"/>
      <c r="E12" s="233"/>
      <c r="F12" s="352">
        <f t="shared" si="0"/>
        <v>0</v>
      </c>
      <c r="G12" s="353">
        <f t="shared" si="1"/>
        <v>0</v>
      </c>
      <c r="H12" s="354">
        <f t="shared" si="2"/>
        <v>0</v>
      </c>
      <c r="I12" s="355"/>
      <c r="J12" s="355"/>
      <c r="K12" s="355"/>
      <c r="L12" s="355"/>
      <c r="M12" s="352">
        <f t="shared" si="3"/>
        <v>0</v>
      </c>
      <c r="N12" s="352">
        <f t="shared" si="4"/>
        <v>0</v>
      </c>
      <c r="O12" s="353">
        <f t="shared" si="5"/>
        <v>0</v>
      </c>
      <c r="P12" s="352">
        <f t="shared" si="6"/>
        <v>0</v>
      </c>
      <c r="Q12" s="356">
        <v>0</v>
      </c>
      <c r="R12" s="357">
        <f t="shared" si="7"/>
        <v>0</v>
      </c>
      <c r="S12" s="357">
        <f t="shared" si="8"/>
        <v>0</v>
      </c>
      <c r="T12" s="358"/>
    </row>
  </sheetData>
  <mergeCells count="2">
    <mergeCell ref="I5:J5"/>
    <mergeCell ref="K5:L5"/>
  </mergeCells>
  <dataValidations count="1">
    <dataValidation type="list" allowBlank="1" showInputMessage="1" showErrorMessage="1" sqref="B4" xr:uid="{00000000-0002-0000-0C00-000000000000}">
      <formula1>"Age Division,Juvenile BI,Junior BI,Senior BI,Collegiate BI"</formula1>
    </dataValidation>
  </dataValidations>
  <pageMargins left="0.7" right="0.7" top="0.75" bottom="0.75" header="0.3" footer="0.3"/>
  <pageSetup orientation="portrait"/>
  <headerFooter>
    <oddFooter>&amp;C&amp;"Helvetica Neue,Regular"&amp;12&amp;K000000&amp;P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3"/>
  <sheetViews>
    <sheetView showGridLines="0" workbookViewId="0"/>
  </sheetViews>
  <sheetFormatPr defaultColWidth="8.85546875" defaultRowHeight="15.75" customHeight="1"/>
  <cols>
    <col min="1" max="1" width="8.85546875" style="5" customWidth="1"/>
    <col min="2" max="2" width="23.85546875" style="5" customWidth="1"/>
    <col min="3" max="3" width="8.28515625" style="5" customWidth="1"/>
    <col min="4" max="6" width="13.85546875" style="5" customWidth="1"/>
    <col min="7" max="7" width="8.85546875" style="5" hidden="1" customWidth="1"/>
    <col min="8" max="16" width="13.85546875" style="5" customWidth="1"/>
    <col min="17" max="17" width="8.85546875" style="5" hidden="1" customWidth="1"/>
    <col min="18" max="18" width="14.140625" style="5" customWidth="1"/>
    <col min="19" max="22" width="13.42578125" style="5" customWidth="1"/>
    <col min="23" max="23" width="8.85546875" style="5" customWidth="1"/>
    <col min="24" max="16384" width="8.85546875" style="5"/>
  </cols>
  <sheetData>
    <row r="1" spans="1:22" ht="18.75" customHeight="1">
      <c r="A1" s="323" t="s">
        <v>531</v>
      </c>
      <c r="B1" s="268"/>
      <c r="C1" s="245"/>
      <c r="D1" s="325" t="s">
        <v>457</v>
      </c>
      <c r="E1" s="260"/>
      <c r="F1" s="260"/>
      <c r="G1" s="260"/>
      <c r="H1" s="260"/>
      <c r="I1" s="96"/>
      <c r="J1" s="327" t="s">
        <v>459</v>
      </c>
      <c r="K1" s="260"/>
      <c r="L1" s="260"/>
      <c r="M1" s="96"/>
      <c r="N1" s="96"/>
      <c r="O1" s="96"/>
      <c r="P1" s="96"/>
      <c r="Q1" s="96"/>
      <c r="R1" s="95"/>
      <c r="S1" s="95"/>
      <c r="T1" s="95"/>
      <c r="U1" s="360"/>
      <c r="V1" s="95"/>
    </row>
    <row r="2" spans="1:22" ht="18.75" customHeight="1">
      <c r="A2" s="171"/>
      <c r="B2" s="172"/>
      <c r="C2" s="96"/>
      <c r="D2" s="325"/>
      <c r="E2" s="147"/>
      <c r="F2" s="147"/>
      <c r="G2" s="147"/>
      <c r="H2" s="147"/>
      <c r="I2" s="96"/>
      <c r="J2" s="327"/>
      <c r="K2" s="147"/>
      <c r="L2" s="147"/>
      <c r="M2" s="96"/>
      <c r="N2" s="96"/>
      <c r="O2" s="96"/>
      <c r="P2" s="96"/>
      <c r="Q2" s="96"/>
      <c r="R2" s="95"/>
      <c r="S2" s="95"/>
      <c r="T2" s="95"/>
      <c r="U2" s="360"/>
      <c r="V2" s="95"/>
    </row>
    <row r="3" spans="1:22" ht="18.75" customHeight="1">
      <c r="A3" s="95"/>
      <c r="B3" s="133"/>
      <c r="C3" s="133"/>
      <c r="D3" s="133"/>
      <c r="E3" s="133"/>
      <c r="F3" s="133"/>
      <c r="G3" s="133"/>
      <c r="H3" s="133"/>
      <c r="I3" s="133"/>
      <c r="J3" s="133"/>
      <c r="K3" s="133"/>
      <c r="L3" s="133"/>
      <c r="M3" s="133"/>
      <c r="N3" s="133"/>
      <c r="O3" s="133"/>
      <c r="P3" s="133"/>
      <c r="Q3" s="133"/>
      <c r="R3" s="134"/>
      <c r="S3" s="134"/>
      <c r="T3" s="134"/>
      <c r="U3" s="134"/>
      <c r="V3" s="134"/>
    </row>
    <row r="4" spans="1:22" ht="22.15" customHeight="1">
      <c r="A4" s="333"/>
      <c r="B4" s="334" t="s">
        <v>463</v>
      </c>
      <c r="C4" s="335" t="s">
        <v>484</v>
      </c>
      <c r="D4" s="336"/>
      <c r="E4" s="337"/>
      <c r="F4" s="337"/>
      <c r="G4" s="337"/>
      <c r="H4" s="337"/>
      <c r="I4" s="337"/>
      <c r="J4" s="338"/>
      <c r="K4" s="335" t="s">
        <v>505</v>
      </c>
      <c r="L4" s="337"/>
      <c r="M4" s="337"/>
      <c r="N4" s="337"/>
      <c r="O4" s="337"/>
      <c r="P4" s="337"/>
      <c r="Q4" s="337"/>
      <c r="R4" s="337"/>
      <c r="S4" s="337"/>
      <c r="T4" s="337"/>
      <c r="U4" s="337"/>
      <c r="V4" s="339"/>
    </row>
    <row r="5" spans="1:22" ht="20.45" customHeight="1">
      <c r="A5" s="340"/>
      <c r="B5" s="361"/>
      <c r="C5" s="361" t="s">
        <v>291</v>
      </c>
      <c r="D5" s="362" t="s">
        <v>507</v>
      </c>
      <c r="E5" s="362" t="s">
        <v>508</v>
      </c>
      <c r="F5" s="363" t="s">
        <v>509</v>
      </c>
      <c r="G5" s="364" t="s">
        <v>532</v>
      </c>
      <c r="H5" s="365"/>
      <c r="I5" s="362" t="s">
        <v>445</v>
      </c>
      <c r="J5" s="363" t="s">
        <v>484</v>
      </c>
      <c r="K5" s="451" t="s">
        <v>512</v>
      </c>
      <c r="L5" s="452"/>
      <c r="M5" s="451" t="s">
        <v>513</v>
      </c>
      <c r="N5" s="452"/>
      <c r="O5" s="363"/>
      <c r="P5" s="363"/>
      <c r="Q5" s="364" t="s">
        <v>514</v>
      </c>
      <c r="R5" s="363"/>
      <c r="S5" s="366" t="s">
        <v>515</v>
      </c>
      <c r="T5" s="363" t="s">
        <v>516</v>
      </c>
      <c r="U5" s="363" t="s">
        <v>517</v>
      </c>
      <c r="V5" s="367"/>
    </row>
    <row r="6" spans="1:22" ht="20.45" customHeight="1">
      <c r="A6" s="368" t="s">
        <v>226</v>
      </c>
      <c r="B6" s="369" t="s">
        <v>227</v>
      </c>
      <c r="C6" s="369" t="s">
        <v>330</v>
      </c>
      <c r="D6" s="92" t="s">
        <v>489</v>
      </c>
      <c r="E6" s="92" t="s">
        <v>489</v>
      </c>
      <c r="F6" s="370" t="s">
        <v>520</v>
      </c>
      <c r="G6" s="349" t="s">
        <v>533</v>
      </c>
      <c r="H6" s="370" t="s">
        <v>527</v>
      </c>
      <c r="I6" s="92" t="s">
        <v>428</v>
      </c>
      <c r="J6" s="370" t="s">
        <v>490</v>
      </c>
      <c r="K6" s="92" t="s">
        <v>522</v>
      </c>
      <c r="L6" s="92" t="s">
        <v>523</v>
      </c>
      <c r="M6" s="92" t="s">
        <v>522</v>
      </c>
      <c r="N6" s="92" t="s">
        <v>523</v>
      </c>
      <c r="O6" s="370" t="s">
        <v>524</v>
      </c>
      <c r="P6" s="370" t="s">
        <v>525</v>
      </c>
      <c r="Q6" s="349" t="s">
        <v>526</v>
      </c>
      <c r="R6" s="350" t="s">
        <v>527</v>
      </c>
      <c r="S6" s="351" t="s">
        <v>528</v>
      </c>
      <c r="T6" s="370" t="s">
        <v>505</v>
      </c>
      <c r="U6" s="370" t="s">
        <v>529</v>
      </c>
      <c r="V6" s="369" t="s">
        <v>465</v>
      </c>
    </row>
    <row r="7" spans="1:22" ht="18" customHeight="1">
      <c r="A7" s="91"/>
      <c r="B7" s="70"/>
      <c r="C7" s="70"/>
      <c r="D7" s="233"/>
      <c r="E7" s="233"/>
      <c r="F7" s="352">
        <f t="shared" ref="F7:F12" si="0">G7</f>
        <v>0</v>
      </c>
      <c r="G7" s="353">
        <f t="shared" ref="G7:G12" si="1">SUM(D7:E7)/16</f>
        <v>0</v>
      </c>
      <c r="H7" s="352">
        <f t="shared" ref="H7:H12" si="2">G7*2.5</f>
        <v>0</v>
      </c>
      <c r="I7" s="371">
        <v>0</v>
      </c>
      <c r="J7" s="354">
        <f t="shared" ref="J7:J12" si="3">H7-I7</f>
        <v>0</v>
      </c>
      <c r="K7" s="355"/>
      <c r="L7" s="355"/>
      <c r="M7" s="355"/>
      <c r="N7" s="355"/>
      <c r="O7" s="352">
        <f t="shared" ref="O7:O12" si="4">SUM(K7:N7)</f>
        <v>0</v>
      </c>
      <c r="P7" s="352">
        <f t="shared" ref="P7:P12" si="5">Q7</f>
        <v>0</v>
      </c>
      <c r="Q7" s="353">
        <f t="shared" ref="Q7:Q12" si="6">SUM(K7:N7)/2</f>
        <v>0</v>
      </c>
      <c r="R7" s="352">
        <f t="shared" ref="R7:R12" si="7">Q7*3.75</f>
        <v>0</v>
      </c>
      <c r="S7" s="372">
        <v>0</v>
      </c>
      <c r="T7" s="357">
        <f t="shared" ref="T7:T12" si="8">R7-S7</f>
        <v>0</v>
      </c>
      <c r="U7" s="357">
        <f t="shared" ref="U7:U12" si="9">J8+T7</f>
        <v>0</v>
      </c>
      <c r="V7" s="358"/>
    </row>
    <row r="8" spans="1:22" ht="18" customHeight="1">
      <c r="A8" s="91"/>
      <c r="B8" s="70"/>
      <c r="C8" s="70"/>
      <c r="D8" s="233"/>
      <c r="E8" s="233"/>
      <c r="F8" s="352">
        <f t="shared" si="0"/>
        <v>0</v>
      </c>
      <c r="G8" s="353">
        <f t="shared" si="1"/>
        <v>0</v>
      </c>
      <c r="H8" s="352">
        <f t="shared" si="2"/>
        <v>0</v>
      </c>
      <c r="I8" s="371">
        <v>0</v>
      </c>
      <c r="J8" s="354">
        <f t="shared" si="3"/>
        <v>0</v>
      </c>
      <c r="K8" s="355"/>
      <c r="L8" s="355"/>
      <c r="M8" s="355"/>
      <c r="N8" s="355"/>
      <c r="O8" s="352">
        <f t="shared" si="4"/>
        <v>0</v>
      </c>
      <c r="P8" s="352">
        <f t="shared" si="5"/>
        <v>0</v>
      </c>
      <c r="Q8" s="353">
        <f t="shared" si="6"/>
        <v>0</v>
      </c>
      <c r="R8" s="352">
        <f t="shared" si="7"/>
        <v>0</v>
      </c>
      <c r="S8" s="372">
        <v>0</v>
      </c>
      <c r="T8" s="357">
        <f t="shared" si="8"/>
        <v>0</v>
      </c>
      <c r="U8" s="357">
        <f t="shared" si="9"/>
        <v>0</v>
      </c>
      <c r="V8" s="358"/>
    </row>
    <row r="9" spans="1:22" ht="18" customHeight="1">
      <c r="A9" s="91"/>
      <c r="B9" s="359"/>
      <c r="C9" s="70"/>
      <c r="D9" s="233"/>
      <c r="E9" s="233"/>
      <c r="F9" s="352">
        <f t="shared" si="0"/>
        <v>0</v>
      </c>
      <c r="G9" s="353">
        <f t="shared" si="1"/>
        <v>0</v>
      </c>
      <c r="H9" s="352">
        <f t="shared" si="2"/>
        <v>0</v>
      </c>
      <c r="I9" s="371">
        <v>0</v>
      </c>
      <c r="J9" s="354">
        <f t="shared" si="3"/>
        <v>0</v>
      </c>
      <c r="K9" s="355"/>
      <c r="L9" s="355"/>
      <c r="M9" s="355"/>
      <c r="N9" s="355"/>
      <c r="O9" s="352">
        <f t="shared" si="4"/>
        <v>0</v>
      </c>
      <c r="P9" s="352">
        <f t="shared" si="5"/>
        <v>0</v>
      </c>
      <c r="Q9" s="353">
        <f t="shared" si="6"/>
        <v>0</v>
      </c>
      <c r="R9" s="352">
        <f t="shared" si="7"/>
        <v>0</v>
      </c>
      <c r="S9" s="372">
        <v>0</v>
      </c>
      <c r="T9" s="357">
        <f t="shared" si="8"/>
        <v>0</v>
      </c>
      <c r="U9" s="357">
        <f t="shared" si="9"/>
        <v>0</v>
      </c>
      <c r="V9" s="358"/>
    </row>
    <row r="10" spans="1:22" ht="18" customHeight="1">
      <c r="A10" s="91"/>
      <c r="B10" s="359"/>
      <c r="C10" s="70"/>
      <c r="D10" s="233"/>
      <c r="E10" s="233"/>
      <c r="F10" s="352">
        <f t="shared" si="0"/>
        <v>0</v>
      </c>
      <c r="G10" s="353">
        <f t="shared" si="1"/>
        <v>0</v>
      </c>
      <c r="H10" s="352">
        <f t="shared" si="2"/>
        <v>0</v>
      </c>
      <c r="I10" s="371">
        <v>0</v>
      </c>
      <c r="J10" s="354">
        <f t="shared" si="3"/>
        <v>0</v>
      </c>
      <c r="K10" s="355"/>
      <c r="L10" s="355"/>
      <c r="M10" s="355"/>
      <c r="N10" s="355"/>
      <c r="O10" s="352">
        <f t="shared" si="4"/>
        <v>0</v>
      </c>
      <c r="P10" s="352">
        <f t="shared" si="5"/>
        <v>0</v>
      </c>
      <c r="Q10" s="353">
        <f t="shared" si="6"/>
        <v>0</v>
      </c>
      <c r="R10" s="352">
        <f t="shared" si="7"/>
        <v>0</v>
      </c>
      <c r="S10" s="372">
        <v>0</v>
      </c>
      <c r="T10" s="357">
        <f t="shared" si="8"/>
        <v>0</v>
      </c>
      <c r="U10" s="357">
        <f t="shared" si="9"/>
        <v>0</v>
      </c>
      <c r="V10" s="358"/>
    </row>
    <row r="11" spans="1:22" ht="18" customHeight="1">
      <c r="A11" s="91"/>
      <c r="B11" s="359"/>
      <c r="C11" s="70"/>
      <c r="D11" s="233"/>
      <c r="E11" s="233"/>
      <c r="F11" s="352">
        <f t="shared" si="0"/>
        <v>0</v>
      </c>
      <c r="G11" s="353">
        <f t="shared" si="1"/>
        <v>0</v>
      </c>
      <c r="H11" s="352">
        <f t="shared" si="2"/>
        <v>0</v>
      </c>
      <c r="I11" s="371">
        <v>0</v>
      </c>
      <c r="J11" s="354">
        <f t="shared" si="3"/>
        <v>0</v>
      </c>
      <c r="K11" s="355"/>
      <c r="L11" s="355"/>
      <c r="M11" s="355"/>
      <c r="N11" s="355"/>
      <c r="O11" s="352">
        <f t="shared" si="4"/>
        <v>0</v>
      </c>
      <c r="P11" s="352">
        <f t="shared" si="5"/>
        <v>0</v>
      </c>
      <c r="Q11" s="353">
        <f t="shared" si="6"/>
        <v>0</v>
      </c>
      <c r="R11" s="352">
        <f t="shared" si="7"/>
        <v>0</v>
      </c>
      <c r="S11" s="372">
        <v>0</v>
      </c>
      <c r="T11" s="357">
        <f t="shared" si="8"/>
        <v>0</v>
      </c>
      <c r="U11" s="357">
        <f t="shared" si="9"/>
        <v>0</v>
      </c>
      <c r="V11" s="358"/>
    </row>
    <row r="12" spans="1:22" ht="18" customHeight="1">
      <c r="A12" s="91"/>
      <c r="B12" s="359"/>
      <c r="C12" s="70"/>
      <c r="D12" s="233"/>
      <c r="E12" s="233"/>
      <c r="F12" s="352">
        <f t="shared" si="0"/>
        <v>0</v>
      </c>
      <c r="G12" s="353">
        <f t="shared" si="1"/>
        <v>0</v>
      </c>
      <c r="H12" s="352">
        <f t="shared" si="2"/>
        <v>0</v>
      </c>
      <c r="I12" s="371">
        <v>0</v>
      </c>
      <c r="J12" s="354">
        <f t="shared" si="3"/>
        <v>0</v>
      </c>
      <c r="K12" s="355"/>
      <c r="L12" s="355"/>
      <c r="M12" s="355"/>
      <c r="N12" s="355"/>
      <c r="O12" s="352">
        <f t="shared" si="4"/>
        <v>0</v>
      </c>
      <c r="P12" s="352">
        <f t="shared" si="5"/>
        <v>0</v>
      </c>
      <c r="Q12" s="353">
        <f t="shared" si="6"/>
        <v>0</v>
      </c>
      <c r="R12" s="352">
        <f t="shared" si="7"/>
        <v>0</v>
      </c>
      <c r="S12" s="372">
        <v>0</v>
      </c>
      <c r="T12" s="357">
        <f t="shared" si="8"/>
        <v>0</v>
      </c>
      <c r="U12" s="357">
        <f t="shared" si="9"/>
        <v>0</v>
      </c>
      <c r="V12" s="358"/>
    </row>
    <row r="13" spans="1:22" ht="18" customHeight="1">
      <c r="A13" s="129"/>
      <c r="B13" s="147"/>
      <c r="C13" s="147"/>
      <c r="D13" s="147"/>
      <c r="E13" s="147"/>
      <c r="F13" s="147"/>
      <c r="G13" s="147"/>
      <c r="H13" s="147"/>
      <c r="I13" s="147"/>
      <c r="J13" s="147"/>
      <c r="K13" s="147"/>
      <c r="L13" s="147"/>
      <c r="M13" s="147"/>
      <c r="N13" s="147"/>
      <c r="O13" s="147"/>
      <c r="P13" s="147"/>
      <c r="Q13" s="147"/>
      <c r="R13" s="129"/>
      <c r="S13" s="129"/>
      <c r="T13" s="129"/>
      <c r="U13" s="129"/>
      <c r="V13" s="129"/>
    </row>
  </sheetData>
  <mergeCells count="2">
    <mergeCell ref="K5:L5"/>
    <mergeCell ref="M5:N5"/>
  </mergeCells>
  <dataValidations count="1">
    <dataValidation type="list" allowBlank="1" showInputMessage="1" showErrorMessage="1" sqref="B4" xr:uid="{00000000-0002-0000-0D00-000000000000}">
      <formula1>"Age Division,Youth BA,Junior BA,Senior BA,Collegiate BA,Youth A,Junior A"</formula1>
    </dataValidation>
  </dataValidations>
  <pageMargins left="0.7" right="0.7" top="0.75" bottom="0.75" header="0.3" footer="0.3"/>
  <pageSetup orientation="portrait"/>
  <headerFooter>
    <oddFooter>&amp;C&amp;"Helvetica Neue,Regular"&amp;12&amp;K000000&amp;P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3"/>
  <sheetViews>
    <sheetView showGridLines="0" workbookViewId="0"/>
  </sheetViews>
  <sheetFormatPr defaultColWidth="8.85546875" defaultRowHeight="15.75" customHeight="1"/>
  <cols>
    <col min="1" max="1" width="8.85546875" style="5" customWidth="1"/>
    <col min="2" max="2" width="23.85546875" style="5" customWidth="1"/>
    <col min="3" max="3" width="8.28515625" style="5" customWidth="1"/>
    <col min="4" max="6" width="13.85546875" style="5" customWidth="1"/>
    <col min="7" max="7" width="8.85546875" style="5" hidden="1" customWidth="1"/>
    <col min="8" max="8" width="14.42578125" style="5" customWidth="1"/>
    <col min="9" max="9" width="13.85546875" style="5" customWidth="1"/>
    <col min="10" max="10" width="14.28515625" style="5" customWidth="1"/>
    <col min="11" max="16" width="13.85546875" style="5" customWidth="1"/>
    <col min="17" max="17" width="8.85546875" style="5" hidden="1" customWidth="1"/>
    <col min="18" max="18" width="14.140625" style="5" customWidth="1"/>
    <col min="19" max="22" width="13.42578125" style="5" customWidth="1"/>
    <col min="23" max="24" width="8.85546875" style="5" customWidth="1"/>
    <col min="25" max="16384" width="8.85546875" style="5"/>
  </cols>
  <sheetData>
    <row r="1" spans="1:23" ht="18.75" customHeight="1">
      <c r="A1" s="323" t="s">
        <v>531</v>
      </c>
      <c r="B1" s="268"/>
      <c r="C1" s="324"/>
      <c r="D1" s="325" t="s">
        <v>457</v>
      </c>
      <c r="E1" s="326"/>
      <c r="F1" s="326"/>
      <c r="G1" s="326"/>
      <c r="H1" s="328"/>
      <c r="I1" s="327" t="s">
        <v>459</v>
      </c>
      <c r="J1" s="326"/>
      <c r="K1" s="326"/>
      <c r="L1" s="328"/>
      <c r="M1" s="328"/>
      <c r="N1" s="328"/>
      <c r="O1" s="328"/>
      <c r="P1" s="328"/>
      <c r="Q1" s="328"/>
      <c r="R1" s="329"/>
      <c r="S1" s="329"/>
      <c r="T1" s="360"/>
      <c r="U1" s="329"/>
      <c r="V1" s="329"/>
      <c r="W1" s="329"/>
    </row>
    <row r="2" spans="1:23" ht="18.75" customHeight="1">
      <c r="A2" s="330"/>
      <c r="B2" s="331"/>
      <c r="C2" s="328"/>
      <c r="D2" s="325"/>
      <c r="E2" s="332"/>
      <c r="F2" s="332"/>
      <c r="G2" s="332"/>
      <c r="H2" s="328"/>
      <c r="I2" s="327"/>
      <c r="J2" s="332"/>
      <c r="K2" s="332"/>
      <c r="L2" s="328"/>
      <c r="M2" s="328"/>
      <c r="N2" s="328"/>
      <c r="O2" s="328"/>
      <c r="P2" s="328"/>
      <c r="Q2" s="328"/>
      <c r="R2" s="329"/>
      <c r="S2" s="329"/>
      <c r="T2" s="360"/>
      <c r="U2" s="329"/>
      <c r="V2" s="329"/>
      <c r="W2" s="329"/>
    </row>
    <row r="3" spans="1:23" ht="18" customHeight="1">
      <c r="A3" s="329"/>
      <c r="B3" s="326"/>
      <c r="C3" s="326"/>
      <c r="D3" s="326"/>
      <c r="E3" s="326"/>
      <c r="F3" s="326"/>
      <c r="G3" s="326"/>
      <c r="H3" s="326"/>
      <c r="I3" s="326"/>
      <c r="J3" s="326"/>
      <c r="K3" s="326"/>
      <c r="L3" s="326"/>
      <c r="M3" s="326"/>
      <c r="N3" s="326"/>
      <c r="O3" s="326"/>
      <c r="P3" s="326"/>
      <c r="Q3" s="326"/>
      <c r="R3" s="373"/>
      <c r="S3" s="373"/>
      <c r="T3" s="373"/>
      <c r="U3" s="373"/>
      <c r="V3" s="134"/>
      <c r="W3" s="329"/>
    </row>
    <row r="4" spans="1:23" ht="18" customHeight="1">
      <c r="A4" s="333"/>
      <c r="B4" s="334" t="s">
        <v>493</v>
      </c>
      <c r="C4" s="335" t="s">
        <v>484</v>
      </c>
      <c r="D4" s="336"/>
      <c r="E4" s="337"/>
      <c r="F4" s="337"/>
      <c r="G4" s="337"/>
      <c r="H4" s="337"/>
      <c r="I4" s="337"/>
      <c r="J4" s="338"/>
      <c r="K4" s="335" t="s">
        <v>505</v>
      </c>
      <c r="L4" s="337"/>
      <c r="M4" s="337"/>
      <c r="N4" s="337"/>
      <c r="O4" s="337"/>
      <c r="P4" s="337"/>
      <c r="Q4" s="337"/>
      <c r="R4" s="337"/>
      <c r="S4" s="337"/>
      <c r="T4" s="337"/>
      <c r="U4" s="337"/>
      <c r="V4" s="339"/>
      <c r="W4" s="12"/>
    </row>
    <row r="5" spans="1:23" ht="18" customHeight="1">
      <c r="A5" s="374"/>
      <c r="B5" s="375"/>
      <c r="C5" s="375" t="s">
        <v>291</v>
      </c>
      <c r="D5" s="362" t="s">
        <v>507</v>
      </c>
      <c r="E5" s="362" t="s">
        <v>508</v>
      </c>
      <c r="F5" s="363" t="s">
        <v>509</v>
      </c>
      <c r="G5" s="364" t="s">
        <v>532</v>
      </c>
      <c r="H5" s="363" t="s">
        <v>484</v>
      </c>
      <c r="I5" s="362" t="s">
        <v>445</v>
      </c>
      <c r="J5" s="363" t="s">
        <v>484</v>
      </c>
      <c r="K5" s="451" t="s">
        <v>512</v>
      </c>
      <c r="L5" s="452"/>
      <c r="M5" s="451" t="s">
        <v>513</v>
      </c>
      <c r="N5" s="452"/>
      <c r="O5" s="363"/>
      <c r="P5" s="363"/>
      <c r="Q5" s="364" t="s">
        <v>514</v>
      </c>
      <c r="R5" s="363"/>
      <c r="S5" s="375" t="s">
        <v>515</v>
      </c>
      <c r="T5" s="363" t="s">
        <v>516</v>
      </c>
      <c r="U5" s="363" t="s">
        <v>517</v>
      </c>
      <c r="V5" s="376"/>
      <c r="W5" s="377"/>
    </row>
    <row r="6" spans="1:23" ht="18" customHeight="1">
      <c r="A6" s="378" t="s">
        <v>226</v>
      </c>
      <c r="B6" s="369" t="s">
        <v>227</v>
      </c>
      <c r="C6" s="369" t="s">
        <v>330</v>
      </c>
      <c r="D6" s="92" t="s">
        <v>489</v>
      </c>
      <c r="E6" s="92" t="s">
        <v>535</v>
      </c>
      <c r="F6" s="370" t="s">
        <v>520</v>
      </c>
      <c r="G6" s="349" t="s">
        <v>536</v>
      </c>
      <c r="H6" s="370" t="s">
        <v>527</v>
      </c>
      <c r="I6" s="92" t="s">
        <v>515</v>
      </c>
      <c r="J6" s="370" t="s">
        <v>490</v>
      </c>
      <c r="K6" s="92" t="s">
        <v>522</v>
      </c>
      <c r="L6" s="92" t="s">
        <v>523</v>
      </c>
      <c r="M6" s="92" t="s">
        <v>522</v>
      </c>
      <c r="N6" s="92" t="s">
        <v>523</v>
      </c>
      <c r="O6" s="370" t="s">
        <v>524</v>
      </c>
      <c r="P6" s="370" t="s">
        <v>525</v>
      </c>
      <c r="Q6" s="349" t="s">
        <v>526</v>
      </c>
      <c r="R6" s="350" t="s">
        <v>527</v>
      </c>
      <c r="S6" s="351" t="s">
        <v>528</v>
      </c>
      <c r="T6" s="370" t="s">
        <v>505</v>
      </c>
      <c r="U6" s="370" t="s">
        <v>529</v>
      </c>
      <c r="V6" s="369" t="s">
        <v>465</v>
      </c>
      <c r="W6" s="379"/>
    </row>
    <row r="7" spans="1:23" ht="18" customHeight="1">
      <c r="A7" s="91"/>
      <c r="B7" s="70"/>
      <c r="C7" s="70"/>
      <c r="D7" s="233"/>
      <c r="E7" s="233"/>
      <c r="F7" s="380">
        <f t="shared" ref="F7:F12" si="0">G7/10</f>
        <v>0</v>
      </c>
      <c r="G7" s="353">
        <f t="shared" ref="G7:G12" si="1">SUM(D7:D7)</f>
        <v>0</v>
      </c>
      <c r="H7" s="352">
        <f t="shared" ref="H7:H12" si="2">F7*2.5</f>
        <v>0</v>
      </c>
      <c r="I7" s="371">
        <v>0</v>
      </c>
      <c r="J7" s="354">
        <f t="shared" ref="J7:J12" si="3">H7-I7</f>
        <v>0</v>
      </c>
      <c r="K7" s="233"/>
      <c r="L7" s="233"/>
      <c r="M7" s="233"/>
      <c r="N7" s="233"/>
      <c r="O7" s="352">
        <f t="shared" ref="O7:O12" si="4">SUM(K7:N7)</f>
        <v>0</v>
      </c>
      <c r="P7" s="352">
        <f t="shared" ref="P7:P12" si="5">Q7</f>
        <v>0</v>
      </c>
      <c r="Q7" s="353">
        <f t="shared" ref="Q7:Q12" si="6">SUM(K7:N7)/2</f>
        <v>0</v>
      </c>
      <c r="R7" s="352">
        <f t="shared" ref="R7:R12" si="7">Q7*3.75</f>
        <v>0</v>
      </c>
      <c r="S7" s="372">
        <v>0</v>
      </c>
      <c r="T7" s="357">
        <f t="shared" ref="T7:T12" si="8">R7-S7</f>
        <v>0</v>
      </c>
      <c r="U7" s="357">
        <f t="shared" ref="U7:U12" si="9">J8+T7</f>
        <v>0</v>
      </c>
      <c r="V7" s="358"/>
      <c r="W7" s="12"/>
    </row>
    <row r="8" spans="1:23" ht="18" customHeight="1">
      <c r="A8" s="91"/>
      <c r="B8" s="70"/>
      <c r="C8" s="70"/>
      <c r="D8" s="233"/>
      <c r="E8" s="233"/>
      <c r="F8" s="380">
        <f t="shared" si="0"/>
        <v>0</v>
      </c>
      <c r="G8" s="353">
        <f t="shared" si="1"/>
        <v>0</v>
      </c>
      <c r="H8" s="352">
        <f t="shared" si="2"/>
        <v>0</v>
      </c>
      <c r="I8" s="371">
        <v>0</v>
      </c>
      <c r="J8" s="354">
        <f t="shared" si="3"/>
        <v>0</v>
      </c>
      <c r="K8" s="233"/>
      <c r="L8" s="233"/>
      <c r="M8" s="233"/>
      <c r="N8" s="233"/>
      <c r="O8" s="352">
        <f t="shared" si="4"/>
        <v>0</v>
      </c>
      <c r="P8" s="352">
        <f t="shared" si="5"/>
        <v>0</v>
      </c>
      <c r="Q8" s="353">
        <f t="shared" si="6"/>
        <v>0</v>
      </c>
      <c r="R8" s="352">
        <f t="shared" si="7"/>
        <v>0</v>
      </c>
      <c r="S8" s="372">
        <v>0</v>
      </c>
      <c r="T8" s="357">
        <f t="shared" si="8"/>
        <v>0</v>
      </c>
      <c r="U8" s="357">
        <f t="shared" si="9"/>
        <v>0</v>
      </c>
      <c r="V8" s="358"/>
      <c r="W8" s="12"/>
    </row>
    <row r="9" spans="1:23" ht="18" customHeight="1">
      <c r="A9" s="91"/>
      <c r="B9" s="359"/>
      <c r="C9" s="70"/>
      <c r="D9" s="233"/>
      <c r="E9" s="233"/>
      <c r="F9" s="380">
        <f t="shared" si="0"/>
        <v>0</v>
      </c>
      <c r="G9" s="353">
        <f t="shared" si="1"/>
        <v>0</v>
      </c>
      <c r="H9" s="352">
        <f t="shared" si="2"/>
        <v>0</v>
      </c>
      <c r="I9" s="371">
        <v>0</v>
      </c>
      <c r="J9" s="354">
        <f t="shared" si="3"/>
        <v>0</v>
      </c>
      <c r="K9" s="233"/>
      <c r="L9" s="233"/>
      <c r="M9" s="233"/>
      <c r="N9" s="233"/>
      <c r="O9" s="352">
        <f t="shared" si="4"/>
        <v>0</v>
      </c>
      <c r="P9" s="352">
        <f t="shared" si="5"/>
        <v>0</v>
      </c>
      <c r="Q9" s="353">
        <f t="shared" si="6"/>
        <v>0</v>
      </c>
      <c r="R9" s="352">
        <f t="shared" si="7"/>
        <v>0</v>
      </c>
      <c r="S9" s="372">
        <v>0</v>
      </c>
      <c r="T9" s="357">
        <f t="shared" si="8"/>
        <v>0</v>
      </c>
      <c r="U9" s="357">
        <f t="shared" si="9"/>
        <v>0</v>
      </c>
      <c r="V9" s="358"/>
      <c r="W9" s="12"/>
    </row>
    <row r="10" spans="1:23" ht="18" customHeight="1">
      <c r="A10" s="91"/>
      <c r="B10" s="359"/>
      <c r="C10" s="70"/>
      <c r="D10" s="233"/>
      <c r="E10" s="233"/>
      <c r="F10" s="380">
        <f t="shared" si="0"/>
        <v>0</v>
      </c>
      <c r="G10" s="353">
        <f t="shared" si="1"/>
        <v>0</v>
      </c>
      <c r="H10" s="352">
        <f t="shared" si="2"/>
        <v>0</v>
      </c>
      <c r="I10" s="371">
        <v>0</v>
      </c>
      <c r="J10" s="354">
        <f t="shared" si="3"/>
        <v>0</v>
      </c>
      <c r="K10" s="233"/>
      <c r="L10" s="233"/>
      <c r="M10" s="233"/>
      <c r="N10" s="233"/>
      <c r="O10" s="352">
        <f t="shared" si="4"/>
        <v>0</v>
      </c>
      <c r="P10" s="352">
        <f t="shared" si="5"/>
        <v>0</v>
      </c>
      <c r="Q10" s="353">
        <f t="shared" si="6"/>
        <v>0</v>
      </c>
      <c r="R10" s="352">
        <f t="shared" si="7"/>
        <v>0</v>
      </c>
      <c r="S10" s="372">
        <v>0</v>
      </c>
      <c r="T10" s="357">
        <f t="shared" si="8"/>
        <v>0</v>
      </c>
      <c r="U10" s="357">
        <f t="shared" si="9"/>
        <v>0</v>
      </c>
      <c r="V10" s="358"/>
      <c r="W10" s="12"/>
    </row>
    <row r="11" spans="1:23" ht="18" customHeight="1">
      <c r="A11" s="91"/>
      <c r="B11" s="359"/>
      <c r="C11" s="70"/>
      <c r="D11" s="233"/>
      <c r="E11" s="233"/>
      <c r="F11" s="380">
        <f t="shared" si="0"/>
        <v>0</v>
      </c>
      <c r="G11" s="353">
        <f t="shared" si="1"/>
        <v>0</v>
      </c>
      <c r="H11" s="352">
        <f t="shared" si="2"/>
        <v>0</v>
      </c>
      <c r="I11" s="371">
        <v>0</v>
      </c>
      <c r="J11" s="354">
        <f t="shared" si="3"/>
        <v>0</v>
      </c>
      <c r="K11" s="233"/>
      <c r="L11" s="233"/>
      <c r="M11" s="233"/>
      <c r="N11" s="233"/>
      <c r="O11" s="352">
        <f t="shared" si="4"/>
        <v>0</v>
      </c>
      <c r="P11" s="352">
        <f t="shared" si="5"/>
        <v>0</v>
      </c>
      <c r="Q11" s="353">
        <f t="shared" si="6"/>
        <v>0</v>
      </c>
      <c r="R11" s="352">
        <f t="shared" si="7"/>
        <v>0</v>
      </c>
      <c r="S11" s="372">
        <v>0</v>
      </c>
      <c r="T11" s="357">
        <f t="shared" si="8"/>
        <v>0</v>
      </c>
      <c r="U11" s="357">
        <f t="shared" si="9"/>
        <v>0</v>
      </c>
      <c r="V11" s="358"/>
      <c r="W11" s="12"/>
    </row>
    <row r="12" spans="1:23" ht="18" customHeight="1">
      <c r="A12" s="91"/>
      <c r="B12" s="359"/>
      <c r="C12" s="70"/>
      <c r="D12" s="233"/>
      <c r="E12" s="233"/>
      <c r="F12" s="380">
        <f t="shared" si="0"/>
        <v>0</v>
      </c>
      <c r="G12" s="353">
        <f t="shared" si="1"/>
        <v>0</v>
      </c>
      <c r="H12" s="352">
        <f t="shared" si="2"/>
        <v>0</v>
      </c>
      <c r="I12" s="371">
        <v>0</v>
      </c>
      <c r="J12" s="354">
        <f t="shared" si="3"/>
        <v>0</v>
      </c>
      <c r="K12" s="233"/>
      <c r="L12" s="233"/>
      <c r="M12" s="233"/>
      <c r="N12" s="233"/>
      <c r="O12" s="352">
        <f t="shared" si="4"/>
        <v>0</v>
      </c>
      <c r="P12" s="352">
        <f t="shared" si="5"/>
        <v>0</v>
      </c>
      <c r="Q12" s="353">
        <f t="shared" si="6"/>
        <v>0</v>
      </c>
      <c r="R12" s="352">
        <f t="shared" si="7"/>
        <v>0</v>
      </c>
      <c r="S12" s="372">
        <v>0</v>
      </c>
      <c r="T12" s="357">
        <f t="shared" si="8"/>
        <v>0</v>
      </c>
      <c r="U12" s="357">
        <f t="shared" si="9"/>
        <v>0</v>
      </c>
      <c r="V12" s="358"/>
      <c r="W12" s="12"/>
    </row>
    <row r="13" spans="1:23" ht="18" customHeight="1">
      <c r="A13" s="129"/>
      <c r="B13" s="147"/>
      <c r="C13" s="147"/>
      <c r="D13" s="147"/>
      <c r="E13" s="147"/>
      <c r="F13" s="147"/>
      <c r="G13" s="147"/>
      <c r="H13" s="147"/>
      <c r="I13" s="147"/>
      <c r="J13" s="147"/>
      <c r="K13" s="147"/>
      <c r="L13" s="147"/>
      <c r="M13" s="147"/>
      <c r="N13" s="147"/>
      <c r="O13" s="147"/>
      <c r="P13" s="147"/>
      <c r="Q13" s="147"/>
      <c r="R13" s="129"/>
      <c r="S13" s="129"/>
      <c r="T13" s="129"/>
      <c r="U13" s="129"/>
      <c r="V13" s="129"/>
      <c r="W13" s="95"/>
    </row>
  </sheetData>
  <mergeCells count="2">
    <mergeCell ref="K5:L5"/>
    <mergeCell ref="M5:N5"/>
  </mergeCells>
  <pageMargins left="0.7" right="0.7" top="0.75" bottom="0.75" header="0.3" footer="0.3"/>
  <pageSetup orientation="portrait"/>
  <headerFooter>
    <oddFooter>&amp;C&amp;"Helvetica Neue,Regular"&amp;12&amp;K000000&amp;P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
  <sheetViews>
    <sheetView showGridLines="0" workbookViewId="0"/>
  </sheetViews>
  <sheetFormatPr defaultColWidth="8.85546875" defaultRowHeight="15.75" customHeight="1"/>
  <cols>
    <col min="1" max="1" width="8.85546875" style="5" customWidth="1"/>
    <col min="2" max="2" width="28" style="5" customWidth="1"/>
    <col min="3" max="3" width="9.140625" style="5" customWidth="1"/>
    <col min="4" max="6" width="13.85546875" style="5" customWidth="1"/>
    <col min="7" max="7" width="8.85546875" style="5" hidden="1" customWidth="1"/>
    <col min="8" max="12" width="13.85546875" style="5" customWidth="1"/>
    <col min="13" max="16" width="8.85546875" style="5" customWidth="1"/>
    <col min="17" max="16384" width="8.85546875" style="5"/>
  </cols>
  <sheetData>
    <row r="1" spans="1:15" ht="18.75" customHeight="1">
      <c r="A1" s="323"/>
      <c r="B1" s="268" t="s">
        <v>538</v>
      </c>
      <c r="C1" s="245"/>
      <c r="D1" s="164" t="s">
        <v>457</v>
      </c>
      <c r="E1" s="261"/>
      <c r="F1" s="261"/>
      <c r="G1" s="261"/>
      <c r="H1" s="261"/>
      <c r="I1" s="164" t="s">
        <v>459</v>
      </c>
      <c r="J1" s="261"/>
      <c r="K1" s="261"/>
      <c r="L1" s="96"/>
      <c r="M1" s="96"/>
      <c r="N1" s="96"/>
      <c r="O1" s="96"/>
    </row>
    <row r="2" spans="1:15" ht="15.4" customHeight="1">
      <c r="A2" s="381"/>
      <c r="B2" s="172"/>
      <c r="C2" s="96"/>
      <c r="D2" s="96"/>
      <c r="E2" s="147"/>
      <c r="F2" s="147"/>
      <c r="G2" s="147"/>
      <c r="H2" s="147"/>
      <c r="I2" s="96"/>
      <c r="J2" s="147"/>
      <c r="K2" s="147"/>
      <c r="L2" s="96"/>
      <c r="M2" s="96"/>
      <c r="N2" s="96"/>
      <c r="O2" s="96"/>
    </row>
    <row r="3" spans="1:15" ht="18" customHeight="1">
      <c r="A3" s="382"/>
      <c r="B3" s="133"/>
      <c r="C3" s="96"/>
      <c r="D3" s="96"/>
      <c r="E3" s="96"/>
      <c r="F3" s="96"/>
      <c r="G3" s="96"/>
      <c r="H3" s="96"/>
      <c r="I3" s="96"/>
      <c r="J3" s="96"/>
      <c r="K3" s="96"/>
      <c r="L3" s="96"/>
      <c r="M3" s="96"/>
      <c r="N3" s="96"/>
      <c r="O3" s="96"/>
    </row>
    <row r="4" spans="1:15" ht="18" customHeight="1">
      <c r="A4" s="177"/>
      <c r="B4" s="383" t="s">
        <v>463</v>
      </c>
      <c r="C4" s="152"/>
      <c r="D4" s="133"/>
      <c r="E4" s="133"/>
      <c r="F4" s="133"/>
      <c r="G4" s="133"/>
      <c r="H4" s="133"/>
      <c r="I4" s="133"/>
      <c r="J4" s="133"/>
      <c r="K4" s="96"/>
      <c r="L4" s="96"/>
      <c r="M4" s="96"/>
      <c r="N4" s="96"/>
      <c r="O4" s="96"/>
    </row>
    <row r="5" spans="1:15" ht="18" customHeight="1">
      <c r="A5" s="384"/>
      <c r="B5" s="150"/>
      <c r="C5" s="361" t="s">
        <v>291</v>
      </c>
      <c r="D5" s="385" t="s">
        <v>507</v>
      </c>
      <c r="E5" s="385" t="s">
        <v>508</v>
      </c>
      <c r="F5" s="386" t="s">
        <v>539</v>
      </c>
      <c r="G5" s="387" t="s">
        <v>477</v>
      </c>
      <c r="H5" s="385" t="s">
        <v>445</v>
      </c>
      <c r="I5" s="388"/>
      <c r="J5" s="384"/>
      <c r="K5" s="138"/>
      <c r="L5" s="96"/>
      <c r="M5" s="96"/>
      <c r="N5" s="96"/>
      <c r="O5" s="96"/>
    </row>
    <row r="6" spans="1:15" ht="18" customHeight="1">
      <c r="A6" s="369" t="s">
        <v>226</v>
      </c>
      <c r="B6" s="369" t="s">
        <v>540</v>
      </c>
      <c r="C6" s="369" t="s">
        <v>330</v>
      </c>
      <c r="D6" s="92" t="s">
        <v>541</v>
      </c>
      <c r="E6" s="92" t="s">
        <v>541</v>
      </c>
      <c r="F6" s="370" t="s">
        <v>541</v>
      </c>
      <c r="G6" s="389" t="s">
        <v>541</v>
      </c>
      <c r="H6" s="92" t="s">
        <v>515</v>
      </c>
      <c r="I6" s="370" t="s">
        <v>490</v>
      </c>
      <c r="J6" s="369" t="s">
        <v>465</v>
      </c>
      <c r="K6" s="138"/>
      <c r="L6" s="96"/>
      <c r="M6" s="96"/>
      <c r="N6" s="96"/>
      <c r="O6" s="96"/>
    </row>
    <row r="7" spans="1:15" ht="18" customHeight="1">
      <c r="A7" s="390"/>
      <c r="B7" s="391"/>
      <c r="C7" s="70"/>
      <c r="D7" s="233"/>
      <c r="E7" s="233"/>
      <c r="F7" s="392">
        <f>G7</f>
        <v>0</v>
      </c>
      <c r="G7" s="393">
        <f>SUM(D7:E7)/2</f>
        <v>0</v>
      </c>
      <c r="H7" s="371">
        <v>0</v>
      </c>
      <c r="I7" s="354">
        <f>G7-H7</f>
        <v>0</v>
      </c>
      <c r="J7" s="319"/>
      <c r="K7" s="138"/>
      <c r="L7" s="96"/>
      <c r="M7" s="96"/>
      <c r="N7" s="96"/>
      <c r="O7" s="96"/>
    </row>
    <row r="8" spans="1:15" ht="18" customHeight="1">
      <c r="A8" s="390"/>
      <c r="B8" s="391"/>
      <c r="C8" s="70"/>
      <c r="D8" s="233"/>
      <c r="E8" s="233"/>
      <c r="F8" s="392">
        <f>G8</f>
        <v>0</v>
      </c>
      <c r="G8" s="393">
        <f>SUM(D8:E8)/2</f>
        <v>0</v>
      </c>
      <c r="H8" s="371">
        <v>0</v>
      </c>
      <c r="I8" s="354">
        <f>G8-H8</f>
        <v>0</v>
      </c>
      <c r="J8" s="319"/>
      <c r="K8" s="138"/>
      <c r="L8" s="96"/>
      <c r="M8" s="96"/>
      <c r="N8" s="96"/>
      <c r="O8" s="96"/>
    </row>
    <row r="9" spans="1:15" ht="18" customHeight="1">
      <c r="A9" s="390"/>
      <c r="B9" s="394"/>
      <c r="C9" s="70"/>
      <c r="D9" s="233"/>
      <c r="E9" s="233"/>
      <c r="F9" s="392">
        <f>G9</f>
        <v>0</v>
      </c>
      <c r="G9" s="393">
        <f>SUM(D9:E9)/2</f>
        <v>0</v>
      </c>
      <c r="H9" s="371">
        <v>0</v>
      </c>
      <c r="I9" s="354">
        <f>G9-H9</f>
        <v>0</v>
      </c>
      <c r="J9" s="319"/>
      <c r="K9" s="138"/>
      <c r="L9" s="96"/>
      <c r="M9" s="96"/>
      <c r="N9" s="96"/>
      <c r="O9" s="96"/>
    </row>
    <row r="10" spans="1:15" ht="18" customHeight="1">
      <c r="A10" s="390"/>
      <c r="B10" s="394"/>
      <c r="C10" s="70"/>
      <c r="D10" s="233"/>
      <c r="E10" s="233"/>
      <c r="F10" s="392">
        <f>G10</f>
        <v>0</v>
      </c>
      <c r="G10" s="393">
        <f>SUM(D10:E10)/2</f>
        <v>0</v>
      </c>
      <c r="H10" s="371">
        <v>0</v>
      </c>
      <c r="I10" s="354">
        <f>G10-H10</f>
        <v>0</v>
      </c>
      <c r="J10" s="319"/>
      <c r="K10" s="138"/>
      <c r="L10" s="96"/>
      <c r="M10" s="96"/>
      <c r="N10" s="96"/>
      <c r="O10" s="96"/>
    </row>
    <row r="11" spans="1:15" ht="18" customHeight="1">
      <c r="A11" s="390"/>
      <c r="B11" s="394"/>
      <c r="C11" s="70"/>
      <c r="D11" s="233"/>
      <c r="E11" s="233"/>
      <c r="F11" s="392">
        <f>G11</f>
        <v>0</v>
      </c>
      <c r="G11" s="393">
        <f>SUM(D11:E11)/2</f>
        <v>0</v>
      </c>
      <c r="H11" s="371">
        <v>0</v>
      </c>
      <c r="I11" s="354">
        <f>G11-H11</f>
        <v>0</v>
      </c>
      <c r="J11" s="319"/>
      <c r="K11" s="138"/>
      <c r="L11" s="96"/>
      <c r="M11" s="96"/>
      <c r="N11" s="96"/>
      <c r="O11" s="96"/>
    </row>
    <row r="12" spans="1:15" ht="13.5" customHeight="1">
      <c r="A12" s="147"/>
      <c r="B12" s="147"/>
      <c r="C12" s="147"/>
      <c r="D12" s="147"/>
      <c r="E12" s="147"/>
      <c r="F12" s="147"/>
      <c r="G12" s="147"/>
      <c r="H12" s="147"/>
      <c r="I12" s="147"/>
      <c r="J12" s="147"/>
      <c r="K12" s="96"/>
      <c r="L12" s="96"/>
      <c r="M12" s="96"/>
      <c r="N12" s="96"/>
      <c r="O12" s="96"/>
    </row>
    <row r="13" spans="1:15" ht="13.5" customHeight="1">
      <c r="A13" s="96"/>
      <c r="B13" s="96"/>
      <c r="C13" s="96"/>
      <c r="D13" s="96"/>
      <c r="E13" s="96"/>
      <c r="F13" s="96"/>
      <c r="G13" s="96"/>
      <c r="H13" s="96"/>
      <c r="I13" s="96"/>
      <c r="J13" s="96"/>
      <c r="K13" s="96"/>
      <c r="L13" s="96"/>
      <c r="M13" s="96"/>
      <c r="N13" s="96"/>
      <c r="O13" s="96"/>
    </row>
    <row r="14" spans="1:15" ht="13.5" customHeight="1">
      <c r="A14" s="96"/>
      <c r="B14" s="96"/>
      <c r="C14" s="96"/>
      <c r="D14" s="96"/>
      <c r="E14" s="96"/>
      <c r="F14" s="96"/>
      <c r="G14" s="96"/>
      <c r="H14" s="96"/>
      <c r="I14" s="96"/>
      <c r="J14" s="96"/>
      <c r="K14" s="96"/>
      <c r="L14" s="96"/>
      <c r="M14" s="96"/>
      <c r="N14" s="96"/>
      <c r="O14" s="96"/>
    </row>
  </sheetData>
  <dataValidations count="1">
    <dataValidation type="list" allowBlank="1" showInputMessage="1" showErrorMessage="1" sqref="B4" xr:uid="{00000000-0002-0000-0F00-000000000000}">
      <formula1>"Age Division,Juvenile BI,Junior BI,Senior BI,Collegiate BI,Juvenile BA,Junior BA,Senior BA,Collegiate BA,Junior A,Senior A"</formula1>
    </dataValidation>
  </dataValidations>
  <pageMargins left="0.7" right="0.7" top="0.75" bottom="0.75" header="0.3" footer="0.3"/>
  <pageSetup orientation="portrait"/>
  <headerFooter>
    <oddFooter>&amp;C&amp;"Helvetica Neue,Regular"&amp;12&amp;K000000&amp;P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159"/>
  <sheetViews>
    <sheetView showGridLines="0" workbookViewId="0"/>
  </sheetViews>
  <sheetFormatPr defaultColWidth="8.85546875" defaultRowHeight="15" customHeight="1"/>
  <cols>
    <col min="1" max="1" width="15.85546875" style="5" customWidth="1"/>
    <col min="2" max="2" width="26.7109375" style="5" customWidth="1"/>
    <col min="3" max="3" width="3.42578125" style="5" customWidth="1"/>
    <col min="4" max="4" width="8.85546875" style="5" customWidth="1"/>
    <col min="5" max="5" width="20.28515625" style="5" customWidth="1"/>
    <col min="6" max="6" width="3.42578125" style="5" customWidth="1"/>
    <col min="7" max="8" width="13.7109375" style="5" customWidth="1"/>
    <col min="9" max="9" width="3.42578125" style="5" customWidth="1"/>
    <col min="10" max="12" width="12.42578125" style="5" customWidth="1"/>
    <col min="13" max="13" width="3.42578125" style="5" customWidth="1"/>
    <col min="14" max="18" width="8.85546875" style="5" customWidth="1"/>
    <col min="19" max="16384" width="8.85546875" style="5"/>
  </cols>
  <sheetData>
    <row r="1" spans="1:17" ht="26.25" customHeight="1">
      <c r="A1" s="395" t="s">
        <v>543</v>
      </c>
      <c r="B1" s="396"/>
      <c r="C1" s="397"/>
      <c r="D1" s="398" t="s">
        <v>544</v>
      </c>
      <c r="E1" s="399"/>
      <c r="F1" s="400"/>
      <c r="G1" s="398" t="s">
        <v>545</v>
      </c>
      <c r="H1" s="401"/>
      <c r="I1" s="402"/>
      <c r="J1" s="398" t="s">
        <v>546</v>
      </c>
      <c r="K1" s="401"/>
      <c r="L1" s="403"/>
      <c r="M1" s="404"/>
      <c r="N1" s="405" t="s">
        <v>484</v>
      </c>
      <c r="O1" s="406"/>
      <c r="P1" s="402"/>
      <c r="Q1" s="407" t="s">
        <v>505</v>
      </c>
    </row>
    <row r="2" spans="1:17" ht="18.75" customHeight="1">
      <c r="A2" s="408" t="s">
        <v>286</v>
      </c>
      <c r="B2" s="409" t="s">
        <v>305</v>
      </c>
      <c r="C2" s="410"/>
      <c r="D2" s="411" t="s">
        <v>229</v>
      </c>
      <c r="E2" s="412" t="s">
        <v>547</v>
      </c>
      <c r="F2" s="410"/>
      <c r="G2" s="142" t="s">
        <v>247</v>
      </c>
      <c r="H2" s="413">
        <v>2.5</v>
      </c>
      <c r="I2" s="410"/>
      <c r="J2" s="142" t="s">
        <v>541</v>
      </c>
      <c r="K2" s="142" t="s">
        <v>548</v>
      </c>
      <c r="L2" s="12"/>
      <c r="M2" s="95"/>
      <c r="N2" s="414" t="s">
        <v>463</v>
      </c>
      <c r="O2" s="171"/>
      <c r="P2" s="95"/>
      <c r="Q2" s="414" t="s">
        <v>463</v>
      </c>
    </row>
    <row r="3" spans="1:17" ht="13.5" customHeight="1">
      <c r="A3" s="415" t="s">
        <v>549</v>
      </c>
      <c r="B3" s="416" t="s">
        <v>315</v>
      </c>
      <c r="C3" s="410"/>
      <c r="D3" s="417"/>
      <c r="E3" s="416" t="s">
        <v>550</v>
      </c>
      <c r="F3" s="410"/>
      <c r="G3" s="142" t="s">
        <v>265</v>
      </c>
      <c r="H3" s="413">
        <v>3.5</v>
      </c>
      <c r="I3" s="410"/>
      <c r="J3" s="142" t="s">
        <v>309</v>
      </c>
      <c r="K3" s="413">
        <v>4</v>
      </c>
      <c r="L3" s="12"/>
      <c r="M3" s="9"/>
      <c r="N3" s="56" t="s">
        <v>463</v>
      </c>
      <c r="O3" s="12"/>
      <c r="P3" s="9"/>
      <c r="Q3" s="56" t="s">
        <v>551</v>
      </c>
    </row>
    <row r="4" spans="1:17" ht="13.5" customHeight="1">
      <c r="A4" s="12"/>
      <c r="B4" s="416" t="s">
        <v>318</v>
      </c>
      <c r="C4" s="410"/>
      <c r="D4" s="12"/>
      <c r="E4" s="416" t="s">
        <v>552</v>
      </c>
      <c r="F4" s="410"/>
      <c r="G4" s="142" t="s">
        <v>252</v>
      </c>
      <c r="H4" s="413">
        <v>5</v>
      </c>
      <c r="I4" s="410"/>
      <c r="J4" s="142" t="s">
        <v>307</v>
      </c>
      <c r="K4" s="413">
        <v>3</v>
      </c>
      <c r="L4" s="12"/>
      <c r="M4" s="9"/>
      <c r="N4" s="56" t="s">
        <v>551</v>
      </c>
      <c r="O4" s="12"/>
      <c r="P4" s="9"/>
      <c r="Q4" s="56" t="s">
        <v>553</v>
      </c>
    </row>
    <row r="5" spans="1:17" ht="13.5" customHeight="1">
      <c r="A5" s="12"/>
      <c r="B5" s="416" t="s">
        <v>319</v>
      </c>
      <c r="C5" s="410"/>
      <c r="D5" s="12"/>
      <c r="E5" s="416" t="s">
        <v>554</v>
      </c>
      <c r="F5" s="410"/>
      <c r="G5" s="142" t="s">
        <v>259</v>
      </c>
      <c r="H5" s="413">
        <v>7</v>
      </c>
      <c r="I5" s="410"/>
      <c r="J5" s="142" t="s">
        <v>306</v>
      </c>
      <c r="K5" s="413">
        <v>2</v>
      </c>
      <c r="L5" s="12"/>
      <c r="M5" s="9"/>
      <c r="N5" s="56" t="s">
        <v>555</v>
      </c>
      <c r="O5" s="12"/>
      <c r="P5" s="9"/>
      <c r="Q5" s="56" t="s">
        <v>555</v>
      </c>
    </row>
    <row r="6" spans="1:17" ht="13.5" customHeight="1">
      <c r="A6" s="12"/>
      <c r="B6" s="416" t="s">
        <v>320</v>
      </c>
      <c r="C6" s="410"/>
      <c r="D6" s="12"/>
      <c r="E6" s="416" t="s">
        <v>556</v>
      </c>
      <c r="F6" s="410"/>
      <c r="G6" s="142" t="s">
        <v>266</v>
      </c>
      <c r="H6" s="413">
        <v>10</v>
      </c>
      <c r="I6" s="410"/>
      <c r="J6" s="142" t="s">
        <v>311</v>
      </c>
      <c r="K6" s="413">
        <v>1</v>
      </c>
      <c r="L6" s="12"/>
      <c r="M6" s="9"/>
      <c r="N6" s="56" t="s">
        <v>485</v>
      </c>
      <c r="O6" s="12"/>
      <c r="P6" s="9"/>
      <c r="Q6" s="56" t="s">
        <v>557</v>
      </c>
    </row>
    <row r="7" spans="1:17" ht="13.5" customHeight="1">
      <c r="A7" s="12"/>
      <c r="B7" s="416" t="s">
        <v>321</v>
      </c>
      <c r="C7" s="410"/>
      <c r="D7" s="12"/>
      <c r="E7" s="416" t="s">
        <v>558</v>
      </c>
      <c r="F7" s="410"/>
      <c r="G7" s="142" t="s">
        <v>268</v>
      </c>
      <c r="H7" s="413">
        <v>100.1</v>
      </c>
      <c r="I7" s="410"/>
      <c r="J7" s="142" t="s">
        <v>285</v>
      </c>
      <c r="K7" s="413">
        <v>0</v>
      </c>
      <c r="L7" s="12"/>
      <c r="M7" s="9"/>
      <c r="N7" s="56" t="s">
        <v>559</v>
      </c>
      <c r="O7" s="12"/>
      <c r="P7" s="9"/>
      <c r="Q7" s="56" t="s">
        <v>485</v>
      </c>
    </row>
    <row r="8" spans="1:17" ht="13.5" customHeight="1">
      <c r="A8" s="12"/>
      <c r="B8" s="416" t="s">
        <v>322</v>
      </c>
      <c r="C8" s="410"/>
      <c r="D8" s="418"/>
      <c r="E8" s="333" t="s">
        <v>560</v>
      </c>
      <c r="F8" s="410"/>
      <c r="G8" s="142" t="s">
        <v>561</v>
      </c>
      <c r="H8" s="413">
        <v>100.1</v>
      </c>
      <c r="I8" s="12"/>
      <c r="J8" s="419"/>
      <c r="K8" s="419"/>
      <c r="L8" s="134"/>
      <c r="M8" s="9"/>
      <c r="N8" s="56" t="s">
        <v>553</v>
      </c>
      <c r="O8" s="12"/>
      <c r="P8" s="95"/>
      <c r="Q8" s="129"/>
    </row>
    <row r="9" spans="1:17" ht="18.75" customHeight="1">
      <c r="A9" s="12"/>
      <c r="B9" s="416" t="s">
        <v>323</v>
      </c>
      <c r="C9" s="410"/>
      <c r="D9" s="411" t="s">
        <v>562</v>
      </c>
      <c r="E9" s="412" t="s">
        <v>268</v>
      </c>
      <c r="F9" s="12"/>
      <c r="G9" s="129"/>
      <c r="H9" s="129"/>
      <c r="I9" s="9"/>
      <c r="J9" s="142" t="s">
        <v>563</v>
      </c>
      <c r="K9" s="142" t="s">
        <v>564</v>
      </c>
      <c r="L9" s="142" t="s">
        <v>565</v>
      </c>
      <c r="M9" s="410"/>
      <c r="N9" s="56" t="s">
        <v>557</v>
      </c>
      <c r="O9" s="12"/>
      <c r="P9" s="95"/>
      <c r="Q9" s="420" t="s">
        <v>463</v>
      </c>
    </row>
    <row r="10" spans="1:17" ht="13.5" customHeight="1">
      <c r="A10" s="12"/>
      <c r="B10" s="416" t="s">
        <v>324</v>
      </c>
      <c r="C10" s="410"/>
      <c r="D10" s="417"/>
      <c r="E10" s="416" t="s">
        <v>566</v>
      </c>
      <c r="F10" s="12"/>
      <c r="G10" s="95"/>
      <c r="H10" s="95"/>
      <c r="I10" s="9"/>
      <c r="J10" s="413">
        <v>4</v>
      </c>
      <c r="K10" s="413">
        <v>5</v>
      </c>
      <c r="L10" s="421" t="s">
        <v>409</v>
      </c>
      <c r="M10" s="12"/>
      <c r="N10" s="129"/>
      <c r="O10" s="95"/>
      <c r="P10" s="9"/>
      <c r="Q10" s="56" t="s">
        <v>567</v>
      </c>
    </row>
    <row r="11" spans="1:17" ht="13.5" customHeight="1">
      <c r="A11" s="12"/>
      <c r="B11" s="416" t="s">
        <v>325</v>
      </c>
      <c r="C11" s="410"/>
      <c r="D11" s="12"/>
      <c r="E11" s="416" t="s">
        <v>568</v>
      </c>
      <c r="F11" s="12"/>
      <c r="G11" s="95"/>
      <c r="H11" s="95"/>
      <c r="I11" s="9"/>
      <c r="J11" s="413">
        <v>6</v>
      </c>
      <c r="K11" s="413">
        <v>9</v>
      </c>
      <c r="L11" s="142" t="s">
        <v>247</v>
      </c>
      <c r="M11" s="12"/>
      <c r="N11" s="95"/>
      <c r="O11" s="95"/>
      <c r="P11" s="9"/>
      <c r="Q11" s="56" t="s">
        <v>569</v>
      </c>
    </row>
    <row r="12" spans="1:17" ht="13.5" customHeight="1">
      <c r="A12" s="95"/>
      <c r="B12" s="416" t="s">
        <v>326</v>
      </c>
      <c r="C12" s="410"/>
      <c r="D12" s="12"/>
      <c r="E12" s="416" t="s">
        <v>570</v>
      </c>
      <c r="F12" s="12"/>
      <c r="G12" s="95"/>
      <c r="H12" s="95"/>
      <c r="I12" s="9"/>
      <c r="J12" s="413">
        <v>10</v>
      </c>
      <c r="K12" s="413">
        <v>13</v>
      </c>
      <c r="L12" s="142" t="s">
        <v>406</v>
      </c>
      <c r="M12" s="12"/>
      <c r="N12" s="95"/>
      <c r="O12" s="95"/>
      <c r="P12" s="9"/>
      <c r="Q12" s="56" t="s">
        <v>571</v>
      </c>
    </row>
    <row r="13" spans="1:17" ht="13.5" customHeight="1">
      <c r="A13" s="95"/>
      <c r="B13" s="416" t="s">
        <v>327</v>
      </c>
      <c r="C13" s="410"/>
      <c r="D13" s="12"/>
      <c r="E13" s="416" t="s">
        <v>572</v>
      </c>
      <c r="F13" s="12"/>
      <c r="G13" s="95"/>
      <c r="H13" s="95"/>
      <c r="I13" s="9"/>
      <c r="J13" s="413">
        <v>14</v>
      </c>
      <c r="K13" s="413">
        <v>16</v>
      </c>
      <c r="L13" s="142" t="s">
        <v>266</v>
      </c>
      <c r="M13" s="12"/>
      <c r="N13" s="95"/>
      <c r="O13" s="95"/>
      <c r="P13" s="9"/>
      <c r="Q13" s="56" t="s">
        <v>573</v>
      </c>
    </row>
    <row r="14" spans="1:17" ht="13.5" customHeight="1">
      <c r="A14" s="12"/>
      <c r="B14" s="416" t="s">
        <v>574</v>
      </c>
      <c r="C14" s="410"/>
      <c r="D14" s="12"/>
      <c r="E14" s="416" t="s">
        <v>575</v>
      </c>
      <c r="F14" s="12"/>
      <c r="G14" s="95"/>
      <c r="H14" s="95"/>
      <c r="I14" s="95"/>
      <c r="J14" s="422"/>
      <c r="K14" s="422"/>
      <c r="L14" s="422"/>
      <c r="M14" s="95"/>
      <c r="N14" s="95"/>
      <c r="O14" s="95"/>
      <c r="P14" s="95"/>
      <c r="Q14" s="129"/>
    </row>
    <row r="15" spans="1:17" ht="13.5" customHeight="1">
      <c r="A15" s="12"/>
      <c r="B15" s="416" t="s">
        <v>576</v>
      </c>
      <c r="C15" s="410"/>
      <c r="D15" s="12"/>
      <c r="E15" s="416" t="s">
        <v>577</v>
      </c>
      <c r="F15" s="12"/>
      <c r="G15" s="95"/>
      <c r="H15" s="95"/>
      <c r="I15" s="9"/>
      <c r="J15" s="142" t="s">
        <v>563</v>
      </c>
      <c r="K15" s="142" t="s">
        <v>564</v>
      </c>
      <c r="L15" s="142" t="s">
        <v>565</v>
      </c>
      <c r="M15" s="12"/>
      <c r="N15" s="95"/>
      <c r="O15" s="95"/>
      <c r="P15" s="95"/>
      <c r="Q15" s="253"/>
    </row>
    <row r="16" spans="1:17" ht="18.75" customHeight="1">
      <c r="A16" s="134"/>
      <c r="B16" s="16"/>
      <c r="C16" s="410"/>
      <c r="D16" s="12"/>
      <c r="E16" s="416" t="s">
        <v>578</v>
      </c>
      <c r="F16" s="12"/>
      <c r="G16" s="95"/>
      <c r="H16" s="95"/>
      <c r="I16" s="9"/>
      <c r="J16" s="413">
        <v>5</v>
      </c>
      <c r="K16" s="413">
        <v>7</v>
      </c>
      <c r="L16" s="421" t="s">
        <v>409</v>
      </c>
      <c r="M16" s="12"/>
      <c r="N16" s="95"/>
      <c r="O16" s="95"/>
      <c r="P16" s="404"/>
      <c r="Q16" s="423" t="s">
        <v>537</v>
      </c>
    </row>
    <row r="17" spans="1:17" ht="18.75" customHeight="1">
      <c r="A17" s="411" t="s">
        <v>579</v>
      </c>
      <c r="B17" s="412" t="s">
        <v>246</v>
      </c>
      <c r="C17" s="410"/>
      <c r="D17" s="12"/>
      <c r="E17" s="416" t="s">
        <v>580</v>
      </c>
      <c r="F17" s="12"/>
      <c r="G17" s="95"/>
      <c r="H17" s="95"/>
      <c r="I17" s="9"/>
      <c r="J17" s="413">
        <v>8</v>
      </c>
      <c r="K17" s="413">
        <v>12</v>
      </c>
      <c r="L17" s="142" t="s">
        <v>247</v>
      </c>
      <c r="M17" s="12"/>
      <c r="N17" s="95"/>
      <c r="O17" s="95"/>
      <c r="P17" s="95"/>
      <c r="Q17" s="414" t="s">
        <v>463</v>
      </c>
    </row>
    <row r="18" spans="1:17" ht="13.5" customHeight="1">
      <c r="A18" s="408" t="s">
        <v>581</v>
      </c>
      <c r="B18" s="424" t="s">
        <v>272</v>
      </c>
      <c r="C18" s="410"/>
      <c r="D18" s="12"/>
      <c r="E18" s="416" t="s">
        <v>582</v>
      </c>
      <c r="F18" s="12"/>
      <c r="G18" s="95"/>
      <c r="H18" s="95"/>
      <c r="I18" s="9"/>
      <c r="J18" s="413">
        <v>13</v>
      </c>
      <c r="K18" s="413">
        <v>17</v>
      </c>
      <c r="L18" s="142" t="s">
        <v>406</v>
      </c>
      <c r="M18" s="12"/>
      <c r="N18" s="95"/>
      <c r="O18" s="95"/>
      <c r="P18" s="9"/>
      <c r="Q18" s="56" t="s">
        <v>463</v>
      </c>
    </row>
    <row r="19" spans="1:17" ht="13.5" customHeight="1">
      <c r="A19" s="415" t="s">
        <v>583</v>
      </c>
      <c r="B19" s="416" t="s">
        <v>281</v>
      </c>
      <c r="C19" s="410"/>
      <c r="D19" s="418"/>
      <c r="E19" s="16"/>
      <c r="F19" s="12"/>
      <c r="G19" s="95"/>
      <c r="H19" s="95"/>
      <c r="I19" s="9"/>
      <c r="J19" s="413">
        <v>18</v>
      </c>
      <c r="K19" s="413">
        <v>20</v>
      </c>
      <c r="L19" s="142" t="s">
        <v>266</v>
      </c>
      <c r="M19" s="12"/>
      <c r="N19" s="95"/>
      <c r="O19" s="95"/>
      <c r="P19" s="9"/>
      <c r="Q19" s="56" t="s">
        <v>567</v>
      </c>
    </row>
    <row r="20" spans="1:17" ht="13.5" customHeight="1">
      <c r="A20" s="12"/>
      <c r="B20" s="416" t="s">
        <v>283</v>
      </c>
      <c r="C20" s="410"/>
      <c r="D20" s="411" t="s">
        <v>230</v>
      </c>
      <c r="E20" s="412" t="s">
        <v>247</v>
      </c>
      <c r="F20" s="12"/>
      <c r="G20" s="95"/>
      <c r="H20" s="95"/>
      <c r="I20" s="95"/>
      <c r="J20" s="422"/>
      <c r="K20" s="422"/>
      <c r="L20" s="422"/>
      <c r="M20" s="95"/>
      <c r="N20" s="95"/>
      <c r="O20" s="95"/>
      <c r="P20" s="9"/>
      <c r="Q20" s="56" t="s">
        <v>569</v>
      </c>
    </row>
    <row r="21" spans="1:17" ht="13.5" customHeight="1">
      <c r="A21" s="12"/>
      <c r="B21" s="416" t="s">
        <v>284</v>
      </c>
      <c r="C21" s="410"/>
      <c r="D21" s="417"/>
      <c r="E21" s="416" t="s">
        <v>406</v>
      </c>
      <c r="F21" s="12"/>
      <c r="G21" s="95"/>
      <c r="H21" s="95"/>
      <c r="I21" s="9"/>
      <c r="J21" s="142" t="s">
        <v>563</v>
      </c>
      <c r="K21" s="142" t="s">
        <v>564</v>
      </c>
      <c r="L21" s="142" t="s">
        <v>565</v>
      </c>
      <c r="M21" s="12"/>
      <c r="N21" s="95"/>
      <c r="O21" s="95"/>
      <c r="P21" s="9"/>
      <c r="Q21" s="56" t="s">
        <v>571</v>
      </c>
    </row>
    <row r="22" spans="1:17" ht="13.5" customHeight="1">
      <c r="A22" s="12"/>
      <c r="B22" s="416" t="s">
        <v>275</v>
      </c>
      <c r="C22" s="410"/>
      <c r="D22" s="12"/>
      <c r="E22" s="416" t="s">
        <v>266</v>
      </c>
      <c r="F22" s="12"/>
      <c r="G22" s="95"/>
      <c r="H22" s="95"/>
      <c r="I22" s="9"/>
      <c r="J22" s="413">
        <v>6</v>
      </c>
      <c r="K22" s="413">
        <v>8</v>
      </c>
      <c r="L22" s="421" t="s">
        <v>409</v>
      </c>
      <c r="M22" s="12"/>
      <c r="N22" s="95"/>
      <c r="O22" s="95"/>
      <c r="P22" s="9"/>
      <c r="Q22" s="56" t="s">
        <v>573</v>
      </c>
    </row>
    <row r="23" spans="1:17" ht="13.5" customHeight="1">
      <c r="A23" s="418"/>
      <c r="B23" s="416" t="s">
        <v>267</v>
      </c>
      <c r="C23" s="410"/>
      <c r="D23" s="418"/>
      <c r="E23" s="16"/>
      <c r="F23" s="12"/>
      <c r="G23" s="95"/>
      <c r="H23" s="95"/>
      <c r="I23" s="9"/>
      <c r="J23" s="413">
        <v>9</v>
      </c>
      <c r="K23" s="413">
        <v>14</v>
      </c>
      <c r="L23" s="142" t="s">
        <v>247</v>
      </c>
      <c r="M23" s="12"/>
      <c r="N23" s="95"/>
      <c r="O23" s="95"/>
      <c r="P23" s="9"/>
      <c r="Q23" s="56" t="s">
        <v>584</v>
      </c>
    </row>
    <row r="24" spans="1:17" ht="13.5" customHeight="1">
      <c r="A24" s="411" t="s">
        <v>585</v>
      </c>
      <c r="B24" s="424" t="s">
        <v>586</v>
      </c>
      <c r="C24" s="410"/>
      <c r="D24" s="411" t="s">
        <v>587</v>
      </c>
      <c r="E24" s="425"/>
      <c r="F24" s="12"/>
      <c r="G24" s="95"/>
      <c r="H24" s="95"/>
      <c r="I24" s="9"/>
      <c r="J24" s="413">
        <v>15</v>
      </c>
      <c r="K24" s="413">
        <v>21</v>
      </c>
      <c r="L24" s="142" t="s">
        <v>406</v>
      </c>
      <c r="M24" s="12"/>
      <c r="N24" s="95"/>
      <c r="O24" s="95"/>
      <c r="P24" s="9"/>
      <c r="Q24" s="56" t="s">
        <v>555</v>
      </c>
    </row>
    <row r="25" spans="1:17" ht="13.5" customHeight="1">
      <c r="A25" s="415" t="s">
        <v>588</v>
      </c>
      <c r="B25" s="416" t="s">
        <v>589</v>
      </c>
      <c r="C25" s="410"/>
      <c r="D25" s="417"/>
      <c r="E25" s="416" t="s">
        <v>266</v>
      </c>
      <c r="F25" s="12"/>
      <c r="G25" s="95"/>
      <c r="H25" s="95"/>
      <c r="I25" s="9"/>
      <c r="J25" s="413">
        <v>22</v>
      </c>
      <c r="K25" s="413">
        <v>24</v>
      </c>
      <c r="L25" s="142" t="s">
        <v>266</v>
      </c>
      <c r="M25" s="12"/>
      <c r="N25" s="95"/>
      <c r="O25" s="95"/>
      <c r="P25" s="9"/>
      <c r="Q25" s="56" t="s">
        <v>485</v>
      </c>
    </row>
    <row r="26" spans="1:17" ht="13.5" customHeight="1">
      <c r="A26" s="12"/>
      <c r="B26" s="416" t="s">
        <v>590</v>
      </c>
      <c r="C26" s="410"/>
      <c r="D26" s="12"/>
      <c r="E26" s="416" t="s">
        <v>406</v>
      </c>
      <c r="F26" s="12"/>
      <c r="G26" s="95"/>
      <c r="H26" s="95"/>
      <c r="I26" s="95"/>
      <c r="J26" s="129"/>
      <c r="K26" s="129"/>
      <c r="L26" s="129"/>
      <c r="M26" s="95"/>
      <c r="N26" s="95"/>
      <c r="O26" s="95"/>
      <c r="P26" s="9"/>
      <c r="Q26" s="56" t="s">
        <v>559</v>
      </c>
    </row>
    <row r="27" spans="1:17" ht="13.5" customHeight="1">
      <c r="A27" s="418"/>
      <c r="B27" s="333" t="s">
        <v>591</v>
      </c>
      <c r="C27" s="410"/>
      <c r="D27" s="12"/>
      <c r="E27" s="416" t="s">
        <v>247</v>
      </c>
      <c r="F27" s="12"/>
      <c r="G27" s="95"/>
      <c r="H27" s="95"/>
      <c r="I27" s="95"/>
      <c r="J27" s="95"/>
      <c r="K27" s="95"/>
      <c r="L27" s="95"/>
      <c r="M27" s="95"/>
      <c r="N27" s="95"/>
      <c r="O27" s="95"/>
      <c r="P27" s="9"/>
      <c r="Q27" s="56" t="s">
        <v>557</v>
      </c>
    </row>
    <row r="28" spans="1:17" ht="13.5" customHeight="1">
      <c r="A28" s="411" t="s">
        <v>592</v>
      </c>
      <c r="B28" s="412" t="s">
        <v>247</v>
      </c>
      <c r="C28" s="410"/>
      <c r="D28" s="418"/>
      <c r="E28" s="333" t="s">
        <v>409</v>
      </c>
      <c r="F28" s="12"/>
      <c r="G28" s="95"/>
      <c r="H28" s="95"/>
      <c r="I28" s="95"/>
      <c r="J28" s="95"/>
      <c r="K28" s="95"/>
      <c r="L28" s="95"/>
      <c r="M28" s="95"/>
      <c r="N28" s="95"/>
      <c r="O28" s="95"/>
      <c r="P28" s="9"/>
      <c r="Q28" s="56" t="s">
        <v>493</v>
      </c>
    </row>
    <row r="29" spans="1:17" ht="13.5" customHeight="1">
      <c r="A29" s="417"/>
      <c r="B29" s="416" t="s">
        <v>265</v>
      </c>
      <c r="C29" s="410"/>
      <c r="D29" s="411" t="s">
        <v>593</v>
      </c>
      <c r="E29" s="425"/>
      <c r="F29" s="12"/>
      <c r="G29" s="95"/>
      <c r="H29" s="95"/>
      <c r="I29" s="95"/>
      <c r="J29" s="95"/>
      <c r="K29" s="95"/>
      <c r="L29" s="95"/>
      <c r="M29" s="95"/>
      <c r="N29" s="95"/>
      <c r="O29" s="95"/>
      <c r="P29" s="95"/>
      <c r="Q29" s="129"/>
    </row>
    <row r="30" spans="1:17" ht="13.5" customHeight="1">
      <c r="A30" s="12"/>
      <c r="B30" s="416" t="s">
        <v>252</v>
      </c>
      <c r="C30" s="410"/>
      <c r="D30" s="417"/>
      <c r="E30" s="416" t="s">
        <v>274</v>
      </c>
      <c r="F30" s="12"/>
      <c r="G30" s="95"/>
      <c r="H30" s="95"/>
      <c r="I30" s="95"/>
      <c r="J30" s="95"/>
      <c r="K30" s="95"/>
      <c r="L30" s="95"/>
      <c r="M30" s="95"/>
      <c r="N30" s="95"/>
      <c r="O30" s="95"/>
      <c r="P30" s="95"/>
      <c r="Q30" s="95"/>
    </row>
    <row r="31" spans="1:17" ht="13.5" customHeight="1">
      <c r="A31" s="12"/>
      <c r="B31" s="416" t="s">
        <v>259</v>
      </c>
      <c r="C31" s="410"/>
      <c r="D31" s="12"/>
      <c r="E31" s="416" t="s">
        <v>261</v>
      </c>
      <c r="F31" s="12"/>
      <c r="G31" s="95"/>
      <c r="H31" s="95"/>
      <c r="I31" s="95"/>
      <c r="J31" s="95"/>
      <c r="K31" s="95"/>
      <c r="L31" s="95"/>
      <c r="M31" s="95"/>
      <c r="N31" s="95"/>
      <c r="O31" s="95"/>
      <c r="P31" s="95"/>
      <c r="Q31" s="95"/>
    </row>
    <row r="32" spans="1:17" ht="13.5" customHeight="1">
      <c r="A32" s="12"/>
      <c r="B32" s="416" t="s">
        <v>266</v>
      </c>
      <c r="C32" s="410"/>
      <c r="D32" s="12"/>
      <c r="E32" s="416" t="s">
        <v>249</v>
      </c>
      <c r="F32" s="12"/>
      <c r="G32" s="95"/>
      <c r="H32" s="95"/>
      <c r="I32" s="95"/>
      <c r="J32" s="95"/>
      <c r="K32" s="95"/>
      <c r="L32" s="95"/>
      <c r="M32" s="95"/>
      <c r="N32" s="95"/>
      <c r="O32" s="95"/>
      <c r="P32" s="95"/>
      <c r="Q32" s="95"/>
    </row>
    <row r="33" spans="1:17" ht="13.5" customHeight="1">
      <c r="A33" s="12"/>
      <c r="B33" s="416" t="s">
        <v>406</v>
      </c>
      <c r="C33" s="410"/>
      <c r="D33" s="418"/>
      <c r="E33" s="333" t="s">
        <v>263</v>
      </c>
      <c r="F33" s="12"/>
      <c r="G33" s="95"/>
      <c r="H33" s="95"/>
      <c r="I33" s="95"/>
      <c r="J33" s="95"/>
      <c r="K33" s="95"/>
      <c r="L33" s="95"/>
      <c r="M33" s="95"/>
      <c r="N33" s="95"/>
      <c r="O33" s="95"/>
      <c r="P33" s="95"/>
      <c r="Q33" s="95"/>
    </row>
    <row r="34" spans="1:17" ht="13.5" customHeight="1">
      <c r="A34" s="12"/>
      <c r="B34" s="416" t="s">
        <v>268</v>
      </c>
      <c r="C34" s="12"/>
      <c r="D34" s="129"/>
      <c r="E34" s="129"/>
      <c r="F34" s="95"/>
      <c r="G34" s="95"/>
      <c r="H34" s="95"/>
      <c r="I34" s="95"/>
      <c r="J34" s="95"/>
      <c r="K34" s="95"/>
      <c r="L34" s="95"/>
      <c r="M34" s="95"/>
      <c r="N34" s="95"/>
      <c r="O34" s="95"/>
      <c r="P34" s="95"/>
      <c r="Q34" s="95"/>
    </row>
    <row r="35" spans="1:17" ht="13.5" customHeight="1">
      <c r="A35" s="418"/>
      <c r="B35" s="333" t="s">
        <v>561</v>
      </c>
      <c r="C35" s="12"/>
      <c r="D35" s="95"/>
      <c r="E35" s="95"/>
      <c r="F35" s="95"/>
      <c r="G35" s="95"/>
      <c r="H35" s="95"/>
      <c r="I35" s="95"/>
      <c r="J35" s="95"/>
      <c r="K35" s="95"/>
      <c r="L35" s="95"/>
      <c r="M35" s="95"/>
      <c r="N35" s="95"/>
      <c r="O35" s="95"/>
      <c r="P35" s="95"/>
      <c r="Q35" s="95"/>
    </row>
    <row r="36" spans="1:17" ht="13.5" customHeight="1">
      <c r="A36" s="129"/>
      <c r="B36" s="129"/>
      <c r="C36" s="95"/>
      <c r="D36" s="95"/>
      <c r="E36" s="95"/>
      <c r="F36" s="95"/>
      <c r="G36" s="95"/>
      <c r="H36" s="95"/>
      <c r="I36" s="95"/>
      <c r="J36" s="95"/>
      <c r="K36" s="95"/>
      <c r="L36" s="95"/>
      <c r="M36" s="95"/>
      <c r="N36" s="95"/>
      <c r="O36" s="95"/>
      <c r="P36" s="95"/>
      <c r="Q36" s="95"/>
    </row>
    <row r="37" spans="1:17" ht="13.5" customHeight="1">
      <c r="A37" s="95"/>
      <c r="B37" s="95"/>
      <c r="C37" s="95"/>
      <c r="D37" s="95"/>
      <c r="E37" s="95"/>
      <c r="F37" s="95"/>
      <c r="G37" s="95"/>
      <c r="H37" s="95"/>
      <c r="I37" s="95"/>
      <c r="J37" s="95"/>
      <c r="K37" s="95"/>
      <c r="L37" s="95"/>
      <c r="M37" s="95"/>
      <c r="N37" s="95"/>
      <c r="O37" s="95"/>
      <c r="P37" s="95"/>
      <c r="Q37" s="95"/>
    </row>
    <row r="38" spans="1:17" ht="13.5" customHeight="1">
      <c r="A38" s="95"/>
      <c r="B38" s="95"/>
      <c r="C38" s="95"/>
      <c r="D38" s="95"/>
      <c r="E38" s="95"/>
      <c r="F38" s="95"/>
      <c r="G38" s="95"/>
      <c r="H38" s="95"/>
      <c r="I38" s="95"/>
      <c r="J38" s="95"/>
      <c r="K38" s="95"/>
      <c r="L38" s="95"/>
      <c r="M38" s="95"/>
      <c r="N38" s="95"/>
      <c r="O38" s="95"/>
      <c r="P38" s="95"/>
      <c r="Q38" s="95"/>
    </row>
    <row r="39" spans="1:17" ht="15.75" customHeight="1">
      <c r="A39" s="426"/>
      <c r="B39" s="426"/>
      <c r="C39" s="95"/>
      <c r="D39" s="95"/>
      <c r="E39" s="95"/>
      <c r="F39" s="95"/>
      <c r="G39" s="95"/>
      <c r="H39" s="95"/>
      <c r="I39" s="95"/>
      <c r="J39" s="95"/>
      <c r="K39" s="95"/>
      <c r="L39" s="95"/>
      <c r="M39" s="95"/>
      <c r="N39" s="95"/>
      <c r="O39" s="95"/>
      <c r="P39" s="95"/>
      <c r="Q39" s="95"/>
    </row>
    <row r="40" spans="1:17" ht="15.75" customHeight="1">
      <c r="A40" s="426"/>
      <c r="B40" s="426"/>
      <c r="C40" s="95"/>
      <c r="D40" s="95"/>
      <c r="E40" s="95"/>
      <c r="F40" s="95"/>
      <c r="G40" s="95"/>
      <c r="H40" s="95"/>
      <c r="I40" s="95"/>
      <c r="J40" s="95"/>
      <c r="K40" s="95"/>
      <c r="L40" s="95"/>
      <c r="M40" s="95"/>
      <c r="N40" s="95"/>
      <c r="O40" s="95"/>
      <c r="P40" s="95"/>
      <c r="Q40" s="95"/>
    </row>
    <row r="41" spans="1:17" ht="15.75" customHeight="1">
      <c r="A41" s="426"/>
      <c r="B41" s="426"/>
      <c r="C41" s="95"/>
      <c r="D41" s="95"/>
      <c r="E41" s="95"/>
      <c r="F41" s="95"/>
      <c r="G41" s="95"/>
      <c r="H41" s="95"/>
      <c r="I41" s="95"/>
      <c r="J41" s="95"/>
      <c r="K41" s="95"/>
      <c r="L41" s="95"/>
      <c r="M41" s="95"/>
      <c r="N41" s="95"/>
      <c r="O41" s="95"/>
      <c r="P41" s="95"/>
      <c r="Q41" s="95"/>
    </row>
    <row r="42" spans="1:17" ht="15.75" customHeight="1">
      <c r="A42" s="426"/>
      <c r="B42" s="426"/>
      <c r="C42" s="95"/>
      <c r="D42" s="95"/>
      <c r="E42" s="95"/>
      <c r="F42" s="95"/>
      <c r="G42" s="95"/>
      <c r="H42" s="95"/>
      <c r="I42" s="95"/>
      <c r="J42" s="95"/>
      <c r="K42" s="95"/>
      <c r="L42" s="95"/>
      <c r="M42" s="95"/>
      <c r="N42" s="95"/>
      <c r="O42" s="95"/>
      <c r="P42" s="95"/>
      <c r="Q42" s="95"/>
    </row>
    <row r="43" spans="1:17" ht="15.75" customHeight="1">
      <c r="A43" s="426"/>
      <c r="B43" s="426"/>
      <c r="C43" s="95"/>
      <c r="D43" s="95"/>
      <c r="E43" s="95"/>
      <c r="F43" s="95"/>
      <c r="G43" s="95"/>
      <c r="H43" s="95"/>
      <c r="I43" s="95"/>
      <c r="J43" s="95"/>
      <c r="K43" s="95"/>
      <c r="L43" s="95"/>
      <c r="M43" s="95"/>
      <c r="N43" s="95"/>
      <c r="O43" s="95"/>
      <c r="P43" s="95"/>
      <c r="Q43" s="95"/>
    </row>
    <row r="44" spans="1:17" ht="15.75" customHeight="1">
      <c r="A44" s="426"/>
      <c r="B44" s="426"/>
      <c r="C44" s="426"/>
      <c r="D44" s="95"/>
      <c r="E44" s="95"/>
      <c r="F44" s="95"/>
      <c r="G44" s="95"/>
      <c r="H44" s="95"/>
      <c r="I44" s="95"/>
      <c r="J44" s="95"/>
      <c r="K44" s="95"/>
      <c r="L44" s="95"/>
      <c r="M44" s="95"/>
      <c r="N44" s="95"/>
      <c r="O44" s="95"/>
      <c r="P44" s="95"/>
      <c r="Q44" s="95"/>
    </row>
    <row r="45" spans="1:17" ht="15.75" customHeight="1">
      <c r="A45" s="426"/>
      <c r="B45" s="426"/>
      <c r="C45" s="426"/>
      <c r="D45" s="95"/>
      <c r="E45" s="95"/>
      <c r="F45" s="95"/>
      <c r="G45" s="95"/>
      <c r="H45" s="95"/>
      <c r="I45" s="95"/>
      <c r="J45" s="95"/>
      <c r="K45" s="95"/>
      <c r="L45" s="95"/>
      <c r="M45" s="95"/>
      <c r="N45" s="95"/>
      <c r="O45" s="95"/>
      <c r="P45" s="95"/>
      <c r="Q45" s="95"/>
    </row>
    <row r="46" spans="1:17" ht="15.75" customHeight="1">
      <c r="A46" s="426"/>
      <c r="B46" s="426"/>
      <c r="C46" s="426"/>
      <c r="D46" s="95"/>
      <c r="E46" s="95"/>
      <c r="F46" s="95"/>
      <c r="G46" s="95"/>
      <c r="H46" s="95"/>
      <c r="I46" s="95"/>
      <c r="J46" s="95"/>
      <c r="K46" s="95"/>
      <c r="L46" s="95"/>
      <c r="M46" s="95"/>
      <c r="N46" s="95"/>
      <c r="O46" s="95"/>
      <c r="P46" s="95"/>
      <c r="Q46" s="95"/>
    </row>
    <row r="47" spans="1:17" ht="15.75" customHeight="1">
      <c r="A47" s="426"/>
      <c r="B47" s="426"/>
      <c r="C47" s="426"/>
      <c r="D47" s="95"/>
      <c r="E47" s="95"/>
      <c r="F47" s="95"/>
      <c r="G47" s="95"/>
      <c r="H47" s="95"/>
      <c r="I47" s="95"/>
      <c r="J47" s="95"/>
      <c r="K47" s="95"/>
      <c r="L47" s="95"/>
      <c r="M47" s="95"/>
      <c r="N47" s="95"/>
      <c r="O47" s="95"/>
      <c r="P47" s="95"/>
      <c r="Q47" s="95"/>
    </row>
    <row r="48" spans="1:17" ht="15.75" customHeight="1">
      <c r="A48" s="426"/>
      <c r="B48" s="426"/>
      <c r="C48" s="426"/>
      <c r="D48" s="95"/>
      <c r="E48" s="95"/>
      <c r="F48" s="95"/>
      <c r="G48" s="95"/>
      <c r="H48" s="95"/>
      <c r="I48" s="95"/>
      <c r="J48" s="95"/>
      <c r="K48" s="95"/>
      <c r="L48" s="95"/>
      <c r="M48" s="95"/>
      <c r="N48" s="95"/>
      <c r="O48" s="95"/>
      <c r="P48" s="95"/>
      <c r="Q48" s="95"/>
    </row>
    <row r="49" spans="1:17" ht="15.75" customHeight="1">
      <c r="A49" s="426"/>
      <c r="B49" s="426"/>
      <c r="C49" s="426"/>
      <c r="D49" s="95"/>
      <c r="E49" s="95"/>
      <c r="F49" s="95"/>
      <c r="G49" s="95"/>
      <c r="H49" s="95"/>
      <c r="I49" s="95"/>
      <c r="J49" s="95"/>
      <c r="K49" s="95"/>
      <c r="L49" s="95"/>
      <c r="M49" s="95"/>
      <c r="N49" s="95"/>
      <c r="O49" s="95"/>
      <c r="P49" s="95"/>
      <c r="Q49" s="95"/>
    </row>
    <row r="50" spans="1:17" ht="15.75" customHeight="1">
      <c r="A50" s="426"/>
      <c r="B50" s="426"/>
      <c r="C50" s="426"/>
      <c r="D50" s="95"/>
      <c r="E50" s="95"/>
      <c r="F50" s="95"/>
      <c r="G50" s="95"/>
      <c r="H50" s="95"/>
      <c r="I50" s="95"/>
      <c r="J50" s="95"/>
      <c r="K50" s="95"/>
      <c r="L50" s="95"/>
      <c r="M50" s="95"/>
      <c r="N50" s="95"/>
      <c r="O50" s="95"/>
      <c r="P50" s="95"/>
      <c r="Q50" s="95"/>
    </row>
    <row r="51" spans="1:17" ht="15.75" customHeight="1">
      <c r="A51" s="426"/>
      <c r="B51" s="426"/>
      <c r="C51" s="426"/>
      <c r="D51" s="95"/>
      <c r="E51" s="95"/>
      <c r="F51" s="95"/>
      <c r="G51" s="95"/>
      <c r="H51" s="95"/>
      <c r="I51" s="95"/>
      <c r="J51" s="95"/>
      <c r="K51" s="95"/>
      <c r="L51" s="95"/>
      <c r="M51" s="95"/>
      <c r="N51" s="95"/>
      <c r="O51" s="95"/>
      <c r="P51" s="95"/>
      <c r="Q51" s="95"/>
    </row>
    <row r="52" spans="1:17" ht="15.75" customHeight="1">
      <c r="A52" s="426"/>
      <c r="B52" s="426"/>
      <c r="C52" s="426"/>
      <c r="D52" s="95"/>
      <c r="E52" s="95"/>
      <c r="F52" s="95"/>
      <c r="G52" s="95"/>
      <c r="H52" s="95"/>
      <c r="I52" s="95"/>
      <c r="J52" s="95"/>
      <c r="K52" s="95"/>
      <c r="L52" s="95"/>
      <c r="M52" s="95"/>
      <c r="N52" s="95"/>
      <c r="O52" s="95"/>
      <c r="P52" s="95"/>
      <c r="Q52" s="95"/>
    </row>
    <row r="53" spans="1:17" ht="15.75" customHeight="1">
      <c r="A53" s="426"/>
      <c r="B53" s="426"/>
      <c r="C53" s="426"/>
      <c r="D53" s="95"/>
      <c r="E53" s="95"/>
      <c r="F53" s="95"/>
      <c r="G53" s="95"/>
      <c r="H53" s="95"/>
      <c r="I53" s="95"/>
      <c r="J53" s="95"/>
      <c r="K53" s="95"/>
      <c r="L53" s="95"/>
      <c r="M53" s="95"/>
      <c r="N53" s="95"/>
      <c r="O53" s="95"/>
      <c r="P53" s="95"/>
      <c r="Q53" s="95"/>
    </row>
    <row r="54" spans="1:17" ht="15.75" customHeight="1">
      <c r="A54" s="426"/>
      <c r="B54" s="426"/>
      <c r="C54" s="426"/>
      <c r="D54" s="95"/>
      <c r="E54" s="95"/>
      <c r="F54" s="95"/>
      <c r="G54" s="95"/>
      <c r="H54" s="95"/>
      <c r="I54" s="95"/>
      <c r="J54" s="95"/>
      <c r="K54" s="95"/>
      <c r="L54" s="95"/>
      <c r="M54" s="95"/>
      <c r="N54" s="95"/>
      <c r="O54" s="95"/>
      <c r="P54" s="95"/>
      <c r="Q54" s="95"/>
    </row>
    <row r="55" spans="1:17" ht="15.75" customHeight="1">
      <c r="A55" s="426"/>
      <c r="B55" s="426"/>
      <c r="C55" s="426"/>
      <c r="D55" s="95"/>
      <c r="E55" s="95"/>
      <c r="F55" s="95"/>
      <c r="G55" s="95"/>
      <c r="H55" s="95"/>
      <c r="I55" s="95"/>
      <c r="J55" s="95"/>
      <c r="K55" s="95"/>
      <c r="L55" s="95"/>
      <c r="M55" s="95"/>
      <c r="N55" s="95"/>
      <c r="O55" s="95"/>
      <c r="P55" s="95"/>
      <c r="Q55" s="95"/>
    </row>
    <row r="56" spans="1:17" ht="15.75" customHeight="1">
      <c r="A56" s="426"/>
      <c r="B56" s="426"/>
      <c r="C56" s="426"/>
      <c r="D56" s="95"/>
      <c r="E56" s="95"/>
      <c r="F56" s="95"/>
      <c r="G56" s="95"/>
      <c r="H56" s="95"/>
      <c r="I56" s="95"/>
      <c r="J56" s="95"/>
      <c r="K56" s="95"/>
      <c r="L56" s="95"/>
      <c r="M56" s="95"/>
      <c r="N56" s="95"/>
      <c r="O56" s="95"/>
      <c r="P56" s="95"/>
      <c r="Q56" s="95"/>
    </row>
    <row r="57" spans="1:17" ht="15.75" customHeight="1">
      <c r="A57" s="426"/>
      <c r="B57" s="426"/>
      <c r="C57" s="426"/>
      <c r="D57" s="95"/>
      <c r="E57" s="95"/>
      <c r="F57" s="95"/>
      <c r="G57" s="95"/>
      <c r="H57" s="95"/>
      <c r="I57" s="95"/>
      <c r="J57" s="95"/>
      <c r="K57" s="95"/>
      <c r="L57" s="95"/>
      <c r="M57" s="95"/>
      <c r="N57" s="95"/>
      <c r="O57" s="95"/>
      <c r="P57" s="95"/>
      <c r="Q57" s="95"/>
    </row>
    <row r="58" spans="1:17" ht="15.75" customHeight="1">
      <c r="A58" s="426"/>
      <c r="B58" s="426"/>
      <c r="C58" s="426"/>
      <c r="D58" s="95"/>
      <c r="E58" s="95"/>
      <c r="F58" s="95"/>
      <c r="G58" s="95"/>
      <c r="H58" s="95"/>
      <c r="I58" s="95"/>
      <c r="J58" s="95"/>
      <c r="K58" s="95"/>
      <c r="L58" s="95"/>
      <c r="M58" s="95"/>
      <c r="N58" s="95"/>
      <c r="O58" s="95"/>
      <c r="P58" s="95"/>
      <c r="Q58" s="95"/>
    </row>
    <row r="59" spans="1:17" ht="15.75" customHeight="1">
      <c r="A59" s="426"/>
      <c r="B59" s="426"/>
      <c r="C59" s="426"/>
      <c r="D59" s="95"/>
      <c r="E59" s="95"/>
      <c r="F59" s="95"/>
      <c r="G59" s="95"/>
      <c r="H59" s="95"/>
      <c r="I59" s="95"/>
      <c r="J59" s="95"/>
      <c r="K59" s="95"/>
      <c r="L59" s="95"/>
      <c r="M59" s="95"/>
      <c r="N59" s="95"/>
      <c r="O59" s="95"/>
      <c r="P59" s="95"/>
      <c r="Q59" s="95"/>
    </row>
    <row r="60" spans="1:17" ht="15.75" customHeight="1">
      <c r="A60" s="426"/>
      <c r="B60" s="426"/>
      <c r="C60" s="426"/>
      <c r="D60" s="95"/>
      <c r="E60" s="95"/>
      <c r="F60" s="95"/>
      <c r="G60" s="95"/>
      <c r="H60" s="95"/>
      <c r="I60" s="95"/>
      <c r="J60" s="95"/>
      <c r="K60" s="95"/>
      <c r="L60" s="95"/>
      <c r="M60" s="95"/>
      <c r="N60" s="95"/>
      <c r="O60" s="95"/>
      <c r="P60" s="95"/>
      <c r="Q60" s="95"/>
    </row>
    <row r="61" spans="1:17" ht="15.75" customHeight="1">
      <c r="A61" s="426"/>
      <c r="B61" s="426"/>
      <c r="C61" s="426"/>
      <c r="D61" s="95"/>
      <c r="E61" s="95"/>
      <c r="F61" s="95"/>
      <c r="G61" s="95"/>
      <c r="H61" s="95"/>
      <c r="I61" s="95"/>
      <c r="J61" s="95"/>
      <c r="K61" s="95"/>
      <c r="L61" s="95"/>
      <c r="M61" s="95"/>
      <c r="N61" s="95"/>
      <c r="O61" s="95"/>
      <c r="P61" s="95"/>
      <c r="Q61" s="95"/>
    </row>
    <row r="62" spans="1:17" ht="15.75" customHeight="1">
      <c r="A62" s="426"/>
      <c r="B62" s="426"/>
      <c r="C62" s="426"/>
      <c r="D62" s="95"/>
      <c r="E62" s="95"/>
      <c r="F62" s="95"/>
      <c r="G62" s="95"/>
      <c r="H62" s="95"/>
      <c r="I62" s="95"/>
      <c r="J62" s="95"/>
      <c r="K62" s="95"/>
      <c r="L62" s="95"/>
      <c r="M62" s="95"/>
      <c r="N62" s="95"/>
      <c r="O62" s="95"/>
      <c r="P62" s="95"/>
      <c r="Q62" s="95"/>
    </row>
    <row r="63" spans="1:17" ht="15.75" customHeight="1">
      <c r="A63" s="426"/>
      <c r="B63" s="426"/>
      <c r="C63" s="426"/>
      <c r="D63" s="95"/>
      <c r="E63" s="95"/>
      <c r="F63" s="95"/>
      <c r="G63" s="95"/>
      <c r="H63" s="95"/>
      <c r="I63" s="95"/>
      <c r="J63" s="95"/>
      <c r="K63" s="95"/>
      <c r="L63" s="95"/>
      <c r="M63" s="95"/>
      <c r="N63" s="95"/>
      <c r="O63" s="95"/>
      <c r="P63" s="95"/>
      <c r="Q63" s="95"/>
    </row>
    <row r="64" spans="1:17" ht="15.75" customHeight="1">
      <c r="A64" s="426"/>
      <c r="B64" s="426"/>
      <c r="C64" s="426"/>
      <c r="D64" s="95"/>
      <c r="E64" s="95"/>
      <c r="F64" s="95"/>
      <c r="G64" s="95"/>
      <c r="H64" s="95"/>
      <c r="I64" s="95"/>
      <c r="J64" s="95"/>
      <c r="K64" s="95"/>
      <c r="L64" s="95"/>
      <c r="M64" s="95"/>
      <c r="N64" s="95"/>
      <c r="O64" s="95"/>
      <c r="P64" s="95"/>
      <c r="Q64" s="95"/>
    </row>
    <row r="65" spans="1:17" ht="15.75" customHeight="1">
      <c r="A65" s="426"/>
      <c r="B65" s="426"/>
      <c r="C65" s="426"/>
      <c r="D65" s="95"/>
      <c r="E65" s="95"/>
      <c r="F65" s="95"/>
      <c r="G65" s="95"/>
      <c r="H65" s="95"/>
      <c r="I65" s="95"/>
      <c r="J65" s="95"/>
      <c r="K65" s="95"/>
      <c r="L65" s="95"/>
      <c r="M65" s="95"/>
      <c r="N65" s="95"/>
      <c r="O65" s="95"/>
      <c r="P65" s="95"/>
      <c r="Q65" s="95"/>
    </row>
    <row r="66" spans="1:17" ht="15.75" customHeight="1">
      <c r="A66" s="426"/>
      <c r="B66" s="426"/>
      <c r="C66" s="426"/>
      <c r="D66" s="95"/>
      <c r="E66" s="95"/>
      <c r="F66" s="95"/>
      <c r="G66" s="95"/>
      <c r="H66" s="95"/>
      <c r="I66" s="95"/>
      <c r="J66" s="95"/>
      <c r="K66" s="95"/>
      <c r="L66" s="95"/>
      <c r="M66" s="95"/>
      <c r="N66" s="95"/>
      <c r="O66" s="95"/>
      <c r="P66" s="95"/>
      <c r="Q66" s="95"/>
    </row>
    <row r="67" spans="1:17" ht="15.75" customHeight="1">
      <c r="A67" s="426"/>
      <c r="B67" s="426"/>
      <c r="C67" s="426"/>
      <c r="D67" s="95"/>
      <c r="E67" s="95"/>
      <c r="F67" s="95"/>
      <c r="G67" s="95"/>
      <c r="H67" s="95"/>
      <c r="I67" s="95"/>
      <c r="J67" s="95"/>
      <c r="K67" s="95"/>
      <c r="L67" s="95"/>
      <c r="M67" s="95"/>
      <c r="N67" s="95"/>
      <c r="O67" s="95"/>
      <c r="P67" s="95"/>
      <c r="Q67" s="95"/>
    </row>
    <row r="68" spans="1:17" ht="15.75" customHeight="1">
      <c r="A68" s="426"/>
      <c r="B68" s="426"/>
      <c r="C68" s="426"/>
      <c r="D68" s="95"/>
      <c r="E68" s="95"/>
      <c r="F68" s="95"/>
      <c r="G68" s="95"/>
      <c r="H68" s="95"/>
      <c r="I68" s="95"/>
      <c r="J68" s="95"/>
      <c r="K68" s="95"/>
      <c r="L68" s="95"/>
      <c r="M68" s="95"/>
      <c r="N68" s="95"/>
      <c r="O68" s="95"/>
      <c r="P68" s="95"/>
      <c r="Q68" s="95"/>
    </row>
    <row r="69" spans="1:17" ht="15.75" customHeight="1">
      <c r="A69" s="426"/>
      <c r="B69" s="426"/>
      <c r="C69" s="426"/>
      <c r="D69" s="95"/>
      <c r="E69" s="95"/>
      <c r="F69" s="95"/>
      <c r="G69" s="95"/>
      <c r="H69" s="95"/>
      <c r="I69" s="95"/>
      <c r="J69" s="95"/>
      <c r="K69" s="95"/>
      <c r="L69" s="95"/>
      <c r="M69" s="95"/>
      <c r="N69" s="95"/>
      <c r="O69" s="95"/>
      <c r="P69" s="95"/>
      <c r="Q69" s="95"/>
    </row>
    <row r="70" spans="1:17" ht="15.75" customHeight="1">
      <c r="A70" s="426"/>
      <c r="B70" s="426"/>
      <c r="C70" s="426"/>
      <c r="D70" s="95"/>
      <c r="E70" s="95"/>
      <c r="F70" s="95"/>
      <c r="G70" s="95"/>
      <c r="H70" s="95"/>
      <c r="I70" s="95"/>
      <c r="J70" s="95"/>
      <c r="K70" s="95"/>
      <c r="L70" s="95"/>
      <c r="M70" s="95"/>
      <c r="N70" s="95"/>
      <c r="O70" s="95"/>
      <c r="P70" s="95"/>
      <c r="Q70" s="95"/>
    </row>
    <row r="71" spans="1:17" ht="15.75" customHeight="1">
      <c r="A71" s="426"/>
      <c r="B71" s="426"/>
      <c r="C71" s="426"/>
      <c r="D71" s="95"/>
      <c r="E71" s="95"/>
      <c r="F71" s="95"/>
      <c r="G71" s="95"/>
      <c r="H71" s="95"/>
      <c r="I71" s="95"/>
      <c r="J71" s="95"/>
      <c r="K71" s="95"/>
      <c r="L71" s="95"/>
      <c r="M71" s="95"/>
      <c r="N71" s="95"/>
      <c r="O71" s="95"/>
      <c r="P71" s="95"/>
      <c r="Q71" s="95"/>
    </row>
    <row r="72" spans="1:17" ht="15.75" customHeight="1">
      <c r="A72" s="426"/>
      <c r="B72" s="426"/>
      <c r="C72" s="426"/>
      <c r="D72" s="95"/>
      <c r="E72" s="95"/>
      <c r="F72" s="95"/>
      <c r="G72" s="95"/>
      <c r="H72" s="95"/>
      <c r="I72" s="95"/>
      <c r="J72" s="95"/>
      <c r="K72" s="95"/>
      <c r="L72" s="95"/>
      <c r="M72" s="95"/>
      <c r="N72" s="95"/>
      <c r="O72" s="95"/>
      <c r="P72" s="95"/>
      <c r="Q72" s="95"/>
    </row>
    <row r="73" spans="1:17" ht="15.75" customHeight="1">
      <c r="A73" s="426"/>
      <c r="B73" s="426"/>
      <c r="C73" s="426"/>
      <c r="D73" s="95"/>
      <c r="E73" s="95"/>
      <c r="F73" s="95"/>
      <c r="G73" s="95"/>
      <c r="H73" s="95"/>
      <c r="I73" s="95"/>
      <c r="J73" s="95"/>
      <c r="K73" s="95"/>
      <c r="L73" s="95"/>
      <c r="M73" s="95"/>
      <c r="N73" s="95"/>
      <c r="O73" s="95"/>
      <c r="P73" s="95"/>
      <c r="Q73" s="95"/>
    </row>
    <row r="74" spans="1:17" ht="15.75" customHeight="1">
      <c r="A74" s="426"/>
      <c r="B74" s="426"/>
      <c r="C74" s="426"/>
      <c r="D74" s="95"/>
      <c r="E74" s="95"/>
      <c r="F74" s="95"/>
      <c r="G74" s="95"/>
      <c r="H74" s="95"/>
      <c r="I74" s="95"/>
      <c r="J74" s="95"/>
      <c r="K74" s="95"/>
      <c r="L74" s="95"/>
      <c r="M74" s="95"/>
      <c r="N74" s="95"/>
      <c r="O74" s="95"/>
      <c r="P74" s="95"/>
      <c r="Q74" s="95"/>
    </row>
    <row r="75" spans="1:17" ht="15.75" customHeight="1">
      <c r="A75" s="426"/>
      <c r="B75" s="426"/>
      <c r="C75" s="426"/>
      <c r="D75" s="95"/>
      <c r="E75" s="95"/>
      <c r="F75" s="95"/>
      <c r="G75" s="95"/>
      <c r="H75" s="95"/>
      <c r="I75" s="95"/>
      <c r="J75" s="95"/>
      <c r="K75" s="95"/>
      <c r="L75" s="95"/>
      <c r="M75" s="95"/>
      <c r="N75" s="95"/>
      <c r="O75" s="95"/>
      <c r="P75" s="95"/>
      <c r="Q75" s="95"/>
    </row>
    <row r="76" spans="1:17" ht="15.75" customHeight="1">
      <c r="A76" s="426"/>
      <c r="B76" s="426"/>
      <c r="C76" s="426"/>
      <c r="D76" s="95"/>
      <c r="E76" s="95"/>
      <c r="F76" s="95"/>
      <c r="G76" s="95"/>
      <c r="H76" s="95"/>
      <c r="I76" s="95"/>
      <c r="J76" s="95"/>
      <c r="K76" s="95"/>
      <c r="L76" s="95"/>
      <c r="M76" s="95"/>
      <c r="N76" s="95"/>
      <c r="O76" s="95"/>
      <c r="P76" s="95"/>
      <c r="Q76" s="95"/>
    </row>
    <row r="77" spans="1:17" ht="15.75" customHeight="1">
      <c r="A77" s="426"/>
      <c r="B77" s="426"/>
      <c r="C77" s="426"/>
      <c r="D77" s="95"/>
      <c r="E77" s="95"/>
      <c r="F77" s="95"/>
      <c r="G77" s="95"/>
      <c r="H77" s="95"/>
      <c r="I77" s="95"/>
      <c r="J77" s="95"/>
      <c r="K77" s="95"/>
      <c r="L77" s="95"/>
      <c r="M77" s="95"/>
      <c r="N77" s="95"/>
      <c r="O77" s="95"/>
      <c r="P77" s="95"/>
      <c r="Q77" s="95"/>
    </row>
    <row r="78" spans="1:17" ht="15.75" customHeight="1">
      <c r="A78" s="426"/>
      <c r="B78" s="426"/>
      <c r="C78" s="426"/>
      <c r="D78" s="95"/>
      <c r="E78" s="95"/>
      <c r="F78" s="95"/>
      <c r="G78" s="95"/>
      <c r="H78" s="95"/>
      <c r="I78" s="95"/>
      <c r="J78" s="95"/>
      <c r="K78" s="95"/>
      <c r="L78" s="95"/>
      <c r="M78" s="95"/>
      <c r="N78" s="95"/>
      <c r="O78" s="95"/>
      <c r="P78" s="95"/>
      <c r="Q78" s="95"/>
    </row>
    <row r="79" spans="1:17" ht="15.75" customHeight="1">
      <c r="A79" s="426"/>
      <c r="B79" s="426"/>
      <c r="C79" s="426"/>
      <c r="D79" s="95"/>
      <c r="E79" s="95"/>
      <c r="F79" s="95"/>
      <c r="G79" s="95"/>
      <c r="H79" s="95"/>
      <c r="I79" s="95"/>
      <c r="J79" s="95"/>
      <c r="K79" s="95"/>
      <c r="L79" s="95"/>
      <c r="M79" s="95"/>
      <c r="N79" s="95"/>
      <c r="O79" s="95"/>
      <c r="P79" s="95"/>
      <c r="Q79" s="95"/>
    </row>
    <row r="80" spans="1:17" ht="15.75" customHeight="1">
      <c r="A80" s="426"/>
      <c r="B80" s="426"/>
      <c r="C80" s="426"/>
      <c r="D80" s="95"/>
      <c r="E80" s="95"/>
      <c r="F80" s="95"/>
      <c r="G80" s="95"/>
      <c r="H80" s="95"/>
      <c r="I80" s="95"/>
      <c r="J80" s="95"/>
      <c r="K80" s="95"/>
      <c r="L80" s="95"/>
      <c r="M80" s="95"/>
      <c r="N80" s="95"/>
      <c r="O80" s="95"/>
      <c r="P80" s="95"/>
      <c r="Q80" s="95"/>
    </row>
    <row r="81" spans="1:17" ht="15.75" customHeight="1">
      <c r="A81" s="426"/>
      <c r="B81" s="426"/>
      <c r="C81" s="426"/>
      <c r="D81" s="95"/>
      <c r="E81" s="95"/>
      <c r="F81" s="95"/>
      <c r="G81" s="95"/>
      <c r="H81" s="95"/>
      <c r="I81" s="95"/>
      <c r="J81" s="95"/>
      <c r="K81" s="95"/>
      <c r="L81" s="95"/>
      <c r="M81" s="95"/>
      <c r="N81" s="95"/>
      <c r="O81" s="95"/>
      <c r="P81" s="95"/>
      <c r="Q81" s="95"/>
    </row>
    <row r="82" spans="1:17" ht="15.75" customHeight="1">
      <c r="A82" s="426"/>
      <c r="B82" s="426"/>
      <c r="C82" s="426"/>
      <c r="D82" s="95"/>
      <c r="E82" s="95"/>
      <c r="F82" s="95"/>
      <c r="G82" s="95"/>
      <c r="H82" s="95"/>
      <c r="I82" s="95"/>
      <c r="J82" s="95"/>
      <c r="K82" s="95"/>
      <c r="L82" s="95"/>
      <c r="M82" s="95"/>
      <c r="N82" s="95"/>
      <c r="O82" s="95"/>
      <c r="P82" s="95"/>
      <c r="Q82" s="95"/>
    </row>
    <row r="83" spans="1:17" ht="15.75" customHeight="1">
      <c r="A83" s="426"/>
      <c r="B83" s="426"/>
      <c r="C83" s="426"/>
      <c r="D83" s="95"/>
      <c r="E83" s="95"/>
      <c r="F83" s="95"/>
      <c r="G83" s="95"/>
      <c r="H83" s="95"/>
      <c r="I83" s="95"/>
      <c r="J83" s="95"/>
      <c r="K83" s="95"/>
      <c r="L83" s="95"/>
      <c r="M83" s="95"/>
      <c r="N83" s="95"/>
      <c r="O83" s="95"/>
      <c r="P83" s="95"/>
      <c r="Q83" s="95"/>
    </row>
    <row r="84" spans="1:17" ht="15.75" customHeight="1">
      <c r="A84" s="426"/>
      <c r="B84" s="426"/>
      <c r="C84" s="426"/>
      <c r="D84" s="95"/>
      <c r="E84" s="95"/>
      <c r="F84" s="95"/>
      <c r="G84" s="95"/>
      <c r="H84" s="95"/>
      <c r="I84" s="95"/>
      <c r="J84" s="95"/>
      <c r="K84" s="95"/>
      <c r="L84" s="95"/>
      <c r="M84" s="95"/>
      <c r="N84" s="95"/>
      <c r="O84" s="95"/>
      <c r="P84" s="95"/>
      <c r="Q84" s="95"/>
    </row>
    <row r="85" spans="1:17" ht="15.75" customHeight="1">
      <c r="A85" s="426"/>
      <c r="B85" s="426"/>
      <c r="C85" s="426"/>
      <c r="D85" s="95"/>
      <c r="E85" s="95"/>
      <c r="F85" s="95"/>
      <c r="G85" s="95"/>
      <c r="H85" s="95"/>
      <c r="I85" s="95"/>
      <c r="J85" s="95"/>
      <c r="K85" s="95"/>
      <c r="L85" s="95"/>
      <c r="M85" s="95"/>
      <c r="N85" s="95"/>
      <c r="O85" s="95"/>
      <c r="P85" s="95"/>
      <c r="Q85" s="95"/>
    </row>
    <row r="86" spans="1:17" ht="15.75" customHeight="1">
      <c r="A86" s="426"/>
      <c r="B86" s="426"/>
      <c r="C86" s="426"/>
      <c r="D86" s="95"/>
      <c r="E86" s="95"/>
      <c r="F86" s="95"/>
      <c r="G86" s="95"/>
      <c r="H86" s="95"/>
      <c r="I86" s="95"/>
      <c r="J86" s="95"/>
      <c r="K86" s="95"/>
      <c r="L86" s="95"/>
      <c r="M86" s="95"/>
      <c r="N86" s="95"/>
      <c r="O86" s="95"/>
      <c r="P86" s="95"/>
      <c r="Q86" s="95"/>
    </row>
    <row r="87" spans="1:17" ht="15.75" customHeight="1">
      <c r="A87" s="426"/>
      <c r="B87" s="426"/>
      <c r="C87" s="426"/>
      <c r="D87" s="95"/>
      <c r="E87" s="95"/>
      <c r="F87" s="95"/>
      <c r="G87" s="95"/>
      <c r="H87" s="95"/>
      <c r="I87" s="95"/>
      <c r="J87" s="95"/>
      <c r="K87" s="95"/>
      <c r="L87" s="95"/>
      <c r="M87" s="95"/>
      <c r="N87" s="95"/>
      <c r="O87" s="95"/>
      <c r="P87" s="95"/>
      <c r="Q87" s="95"/>
    </row>
    <row r="88" spans="1:17" ht="15.75" customHeight="1">
      <c r="A88" s="426"/>
      <c r="B88" s="426"/>
      <c r="C88" s="426"/>
      <c r="D88" s="95"/>
      <c r="E88" s="95"/>
      <c r="F88" s="95"/>
      <c r="G88" s="95"/>
      <c r="H88" s="95"/>
      <c r="I88" s="95"/>
      <c r="J88" s="95"/>
      <c r="K88" s="95"/>
      <c r="L88" s="95"/>
      <c r="M88" s="95"/>
      <c r="N88" s="95"/>
      <c r="O88" s="95"/>
      <c r="P88" s="95"/>
      <c r="Q88" s="95"/>
    </row>
    <row r="89" spans="1:17" ht="15.75" customHeight="1">
      <c r="A89" s="426"/>
      <c r="B89" s="426"/>
      <c r="C89" s="426"/>
      <c r="D89" s="95"/>
      <c r="E89" s="95"/>
      <c r="F89" s="95"/>
      <c r="G89" s="95"/>
      <c r="H89" s="95"/>
      <c r="I89" s="95"/>
      <c r="J89" s="95"/>
      <c r="K89" s="95"/>
      <c r="L89" s="95"/>
      <c r="M89" s="95"/>
      <c r="N89" s="95"/>
      <c r="O89" s="95"/>
      <c r="P89" s="95"/>
      <c r="Q89" s="95"/>
    </row>
    <row r="90" spans="1:17" ht="15.75" customHeight="1">
      <c r="A90" s="426"/>
      <c r="B90" s="426"/>
      <c r="C90" s="426"/>
      <c r="D90" s="95"/>
      <c r="E90" s="95"/>
      <c r="F90" s="95"/>
      <c r="G90" s="95"/>
      <c r="H90" s="95"/>
      <c r="I90" s="95"/>
      <c r="J90" s="95"/>
      <c r="K90" s="95"/>
      <c r="L90" s="95"/>
      <c r="M90" s="95"/>
      <c r="N90" s="95"/>
      <c r="O90" s="95"/>
      <c r="P90" s="95"/>
      <c r="Q90" s="95"/>
    </row>
    <row r="91" spans="1:17" ht="15.75" customHeight="1">
      <c r="A91" s="426"/>
      <c r="B91" s="426"/>
      <c r="C91" s="426"/>
      <c r="D91" s="95"/>
      <c r="E91" s="95"/>
      <c r="F91" s="95"/>
      <c r="G91" s="95"/>
      <c r="H91" s="95"/>
      <c r="I91" s="95"/>
      <c r="J91" s="95"/>
      <c r="K91" s="95"/>
      <c r="L91" s="95"/>
      <c r="M91" s="95"/>
      <c r="N91" s="95"/>
      <c r="O91" s="95"/>
      <c r="P91" s="95"/>
      <c r="Q91" s="95"/>
    </row>
    <row r="92" spans="1:17" ht="15.75" customHeight="1">
      <c r="A92" s="426"/>
      <c r="B92" s="426"/>
      <c r="C92" s="426"/>
      <c r="D92" s="95"/>
      <c r="E92" s="95"/>
      <c r="F92" s="95"/>
      <c r="G92" s="95"/>
      <c r="H92" s="95"/>
      <c r="I92" s="95"/>
      <c r="J92" s="95"/>
      <c r="K92" s="95"/>
      <c r="L92" s="95"/>
      <c r="M92" s="95"/>
      <c r="N92" s="95"/>
      <c r="O92" s="95"/>
      <c r="P92" s="95"/>
      <c r="Q92" s="95"/>
    </row>
    <row r="93" spans="1:17" ht="15.75" customHeight="1">
      <c r="A93" s="426"/>
      <c r="B93" s="426"/>
      <c r="C93" s="426"/>
      <c r="D93" s="95"/>
      <c r="E93" s="95"/>
      <c r="F93" s="95"/>
      <c r="G93" s="95"/>
      <c r="H93" s="95"/>
      <c r="I93" s="95"/>
      <c r="J93" s="95"/>
      <c r="K93" s="95"/>
      <c r="L93" s="95"/>
      <c r="M93" s="95"/>
      <c r="N93" s="95"/>
      <c r="O93" s="95"/>
      <c r="P93" s="95"/>
      <c r="Q93" s="95"/>
    </row>
    <row r="94" spans="1:17" ht="15.75" customHeight="1">
      <c r="A94" s="426"/>
      <c r="B94" s="426"/>
      <c r="C94" s="426"/>
      <c r="D94" s="95"/>
      <c r="E94" s="95"/>
      <c r="F94" s="95"/>
      <c r="G94" s="95"/>
      <c r="H94" s="95"/>
      <c r="I94" s="95"/>
      <c r="J94" s="95"/>
      <c r="K94" s="95"/>
      <c r="L94" s="95"/>
      <c r="M94" s="95"/>
      <c r="N94" s="95"/>
      <c r="O94" s="95"/>
      <c r="P94" s="95"/>
      <c r="Q94" s="95"/>
    </row>
    <row r="95" spans="1:17" ht="15.75" customHeight="1">
      <c r="A95" s="426"/>
      <c r="B95" s="426"/>
      <c r="C95" s="426"/>
      <c r="D95" s="95"/>
      <c r="E95" s="95"/>
      <c r="F95" s="95"/>
      <c r="G95" s="95"/>
      <c r="H95" s="95"/>
      <c r="I95" s="95"/>
      <c r="J95" s="95"/>
      <c r="K95" s="95"/>
      <c r="L95" s="95"/>
      <c r="M95" s="95"/>
      <c r="N95" s="95"/>
      <c r="O95" s="95"/>
      <c r="P95" s="95"/>
      <c r="Q95" s="95"/>
    </row>
    <row r="96" spans="1:17" ht="15.75" customHeight="1">
      <c r="A96" s="426"/>
      <c r="B96" s="426"/>
      <c r="C96" s="426"/>
      <c r="D96" s="95"/>
      <c r="E96" s="95"/>
      <c r="F96" s="95"/>
      <c r="G96" s="95"/>
      <c r="H96" s="95"/>
      <c r="I96" s="95"/>
      <c r="J96" s="95"/>
      <c r="K96" s="95"/>
      <c r="L96" s="95"/>
      <c r="M96" s="95"/>
      <c r="N96" s="95"/>
      <c r="O96" s="95"/>
      <c r="P96" s="95"/>
      <c r="Q96" s="95"/>
    </row>
    <row r="97" spans="1:17" ht="15.75" customHeight="1">
      <c r="A97" s="426"/>
      <c r="B97" s="426"/>
      <c r="C97" s="426"/>
      <c r="D97" s="95"/>
      <c r="E97" s="95"/>
      <c r="F97" s="95"/>
      <c r="G97" s="95"/>
      <c r="H97" s="95"/>
      <c r="I97" s="95"/>
      <c r="J97" s="95"/>
      <c r="K97" s="95"/>
      <c r="L97" s="95"/>
      <c r="M97" s="95"/>
      <c r="N97" s="95"/>
      <c r="O97" s="95"/>
      <c r="P97" s="95"/>
      <c r="Q97" s="95"/>
    </row>
    <row r="98" spans="1:17" ht="15.75" customHeight="1">
      <c r="A98" s="426"/>
      <c r="B98" s="426"/>
      <c r="C98" s="426"/>
      <c r="D98" s="95"/>
      <c r="E98" s="95"/>
      <c r="F98" s="95"/>
      <c r="G98" s="95"/>
      <c r="H98" s="95"/>
      <c r="I98" s="95"/>
      <c r="J98" s="95"/>
      <c r="K98" s="95"/>
      <c r="L98" s="95"/>
      <c r="M98" s="95"/>
      <c r="N98" s="95"/>
      <c r="O98" s="95"/>
      <c r="P98" s="95"/>
      <c r="Q98" s="95"/>
    </row>
    <row r="99" spans="1:17" ht="15.75" customHeight="1">
      <c r="A99" s="426"/>
      <c r="B99" s="426"/>
      <c r="C99" s="426"/>
      <c r="D99" s="95"/>
      <c r="E99" s="95"/>
      <c r="F99" s="95"/>
      <c r="G99" s="95"/>
      <c r="H99" s="95"/>
      <c r="I99" s="95"/>
      <c r="J99" s="95"/>
      <c r="K99" s="95"/>
      <c r="L99" s="95"/>
      <c r="M99" s="95"/>
      <c r="N99" s="95"/>
      <c r="O99" s="95"/>
      <c r="P99" s="95"/>
      <c r="Q99" s="95"/>
    </row>
    <row r="100" spans="1:17" ht="15.75" customHeight="1">
      <c r="A100" s="426"/>
      <c r="B100" s="426"/>
      <c r="C100" s="426"/>
      <c r="D100" s="95"/>
      <c r="E100" s="95"/>
      <c r="F100" s="95"/>
      <c r="G100" s="95"/>
      <c r="H100" s="95"/>
      <c r="I100" s="95"/>
      <c r="J100" s="95"/>
      <c r="K100" s="95"/>
      <c r="L100" s="95"/>
      <c r="M100" s="95"/>
      <c r="N100" s="95"/>
      <c r="O100" s="95"/>
      <c r="P100" s="95"/>
      <c r="Q100" s="95"/>
    </row>
    <row r="101" spans="1:17" ht="15.75" customHeight="1">
      <c r="A101" s="426"/>
      <c r="B101" s="426"/>
      <c r="C101" s="426"/>
      <c r="D101" s="95"/>
      <c r="E101" s="95"/>
      <c r="F101" s="95"/>
      <c r="G101" s="95"/>
      <c r="H101" s="95"/>
      <c r="I101" s="95"/>
      <c r="J101" s="95"/>
      <c r="K101" s="95"/>
      <c r="L101" s="95"/>
      <c r="M101" s="95"/>
      <c r="N101" s="95"/>
      <c r="O101" s="95"/>
      <c r="P101" s="95"/>
      <c r="Q101" s="95"/>
    </row>
    <row r="102" spans="1:17" ht="15.75" customHeight="1">
      <c r="A102" s="426"/>
      <c r="B102" s="426"/>
      <c r="C102" s="426"/>
      <c r="D102" s="95"/>
      <c r="E102" s="95"/>
      <c r="F102" s="95"/>
      <c r="G102" s="95"/>
      <c r="H102" s="95"/>
      <c r="I102" s="95"/>
      <c r="J102" s="95"/>
      <c r="K102" s="95"/>
      <c r="L102" s="95"/>
      <c r="M102" s="95"/>
      <c r="N102" s="95"/>
      <c r="O102" s="95"/>
      <c r="P102" s="95"/>
      <c r="Q102" s="95"/>
    </row>
    <row r="103" spans="1:17" ht="15.75" customHeight="1">
      <c r="A103" s="426"/>
      <c r="B103" s="426"/>
      <c r="C103" s="426"/>
      <c r="D103" s="95"/>
      <c r="E103" s="95"/>
      <c r="F103" s="95"/>
      <c r="G103" s="95"/>
      <c r="H103" s="95"/>
      <c r="I103" s="95"/>
      <c r="J103" s="95"/>
      <c r="K103" s="95"/>
      <c r="L103" s="95"/>
      <c r="M103" s="95"/>
      <c r="N103" s="95"/>
      <c r="O103" s="95"/>
      <c r="P103" s="95"/>
      <c r="Q103" s="95"/>
    </row>
    <row r="104" spans="1:17" ht="15.75" customHeight="1">
      <c r="A104" s="426"/>
      <c r="B104" s="426"/>
      <c r="C104" s="426"/>
      <c r="D104" s="95"/>
      <c r="E104" s="95"/>
      <c r="F104" s="95"/>
      <c r="G104" s="95"/>
      <c r="H104" s="95"/>
      <c r="I104" s="95"/>
      <c r="J104" s="95"/>
      <c r="K104" s="95"/>
      <c r="L104" s="95"/>
      <c r="M104" s="95"/>
      <c r="N104" s="95"/>
      <c r="O104" s="95"/>
      <c r="P104" s="95"/>
      <c r="Q104" s="95"/>
    </row>
    <row r="105" spans="1:17" ht="15.75" customHeight="1">
      <c r="A105" s="426"/>
      <c r="B105" s="426"/>
      <c r="C105" s="426"/>
      <c r="D105" s="95"/>
      <c r="E105" s="95"/>
      <c r="F105" s="95"/>
      <c r="G105" s="95"/>
      <c r="H105" s="95"/>
      <c r="I105" s="95"/>
      <c r="J105" s="95"/>
      <c r="K105" s="95"/>
      <c r="L105" s="95"/>
      <c r="M105" s="95"/>
      <c r="N105" s="95"/>
      <c r="O105" s="95"/>
      <c r="P105" s="95"/>
      <c r="Q105" s="95"/>
    </row>
    <row r="106" spans="1:17" ht="15.75" customHeight="1">
      <c r="A106" s="426"/>
      <c r="B106" s="426"/>
      <c r="C106" s="426"/>
      <c r="D106" s="95"/>
      <c r="E106" s="95"/>
      <c r="F106" s="95"/>
      <c r="G106" s="95"/>
      <c r="H106" s="95"/>
      <c r="I106" s="95"/>
      <c r="J106" s="95"/>
      <c r="K106" s="95"/>
      <c r="L106" s="95"/>
      <c r="M106" s="95"/>
      <c r="N106" s="95"/>
      <c r="O106" s="95"/>
      <c r="P106" s="95"/>
      <c r="Q106" s="95"/>
    </row>
    <row r="107" spans="1:17" ht="15.75" customHeight="1">
      <c r="A107" s="426"/>
      <c r="B107" s="426"/>
      <c r="C107" s="426"/>
      <c r="D107" s="95"/>
      <c r="E107" s="95"/>
      <c r="F107" s="95"/>
      <c r="G107" s="95"/>
      <c r="H107" s="95"/>
      <c r="I107" s="95"/>
      <c r="J107" s="95"/>
      <c r="K107" s="95"/>
      <c r="L107" s="95"/>
      <c r="M107" s="95"/>
      <c r="N107" s="95"/>
      <c r="O107" s="95"/>
      <c r="P107" s="95"/>
      <c r="Q107" s="95"/>
    </row>
    <row r="108" spans="1:17" ht="15.75" customHeight="1">
      <c r="A108" s="426"/>
      <c r="B108" s="426"/>
      <c r="C108" s="426"/>
      <c r="D108" s="95"/>
      <c r="E108" s="95"/>
      <c r="F108" s="95"/>
      <c r="G108" s="95"/>
      <c r="H108" s="95"/>
      <c r="I108" s="95"/>
      <c r="J108" s="95"/>
      <c r="K108" s="95"/>
      <c r="L108" s="95"/>
      <c r="M108" s="95"/>
      <c r="N108" s="95"/>
      <c r="O108" s="95"/>
      <c r="P108" s="95"/>
      <c r="Q108" s="95"/>
    </row>
    <row r="109" spans="1:17" ht="15.75" customHeight="1">
      <c r="A109" s="426"/>
      <c r="B109" s="426"/>
      <c r="C109" s="426"/>
      <c r="D109" s="95"/>
      <c r="E109" s="95"/>
      <c r="F109" s="95"/>
      <c r="G109" s="95"/>
      <c r="H109" s="95"/>
      <c r="I109" s="95"/>
      <c r="J109" s="95"/>
      <c r="K109" s="95"/>
      <c r="L109" s="95"/>
      <c r="M109" s="95"/>
      <c r="N109" s="95"/>
      <c r="O109" s="95"/>
      <c r="P109" s="95"/>
      <c r="Q109" s="95"/>
    </row>
    <row r="110" spans="1:17" ht="15.75" customHeight="1">
      <c r="A110" s="426"/>
      <c r="B110" s="426"/>
      <c r="C110" s="426"/>
      <c r="D110" s="95"/>
      <c r="E110" s="95"/>
      <c r="F110" s="95"/>
      <c r="G110" s="95"/>
      <c r="H110" s="95"/>
      <c r="I110" s="95"/>
      <c r="J110" s="95"/>
      <c r="K110" s="95"/>
      <c r="L110" s="95"/>
      <c r="M110" s="95"/>
      <c r="N110" s="95"/>
      <c r="O110" s="95"/>
      <c r="P110" s="95"/>
      <c r="Q110" s="95"/>
    </row>
    <row r="111" spans="1:17" ht="15.75" customHeight="1">
      <c r="A111" s="426"/>
      <c r="B111" s="426"/>
      <c r="C111" s="426"/>
      <c r="D111" s="95"/>
      <c r="E111" s="95"/>
      <c r="F111" s="95"/>
      <c r="G111" s="95"/>
      <c r="H111" s="95"/>
      <c r="I111" s="95"/>
      <c r="J111" s="95"/>
      <c r="K111" s="95"/>
      <c r="L111" s="95"/>
      <c r="M111" s="95"/>
      <c r="N111" s="95"/>
      <c r="O111" s="95"/>
      <c r="P111" s="95"/>
      <c r="Q111" s="95"/>
    </row>
    <row r="112" spans="1:17" ht="15.75" customHeight="1">
      <c r="A112" s="426"/>
      <c r="B112" s="426"/>
      <c r="C112" s="426"/>
      <c r="D112" s="95"/>
      <c r="E112" s="95"/>
      <c r="F112" s="95"/>
      <c r="G112" s="95"/>
      <c r="H112" s="95"/>
      <c r="I112" s="95"/>
      <c r="J112" s="95"/>
      <c r="K112" s="95"/>
      <c r="L112" s="95"/>
      <c r="M112" s="95"/>
      <c r="N112" s="95"/>
      <c r="O112" s="95"/>
      <c r="P112" s="95"/>
      <c r="Q112" s="95"/>
    </row>
    <row r="113" spans="1:17" ht="15.75" customHeight="1">
      <c r="A113" s="426"/>
      <c r="B113" s="426"/>
      <c r="C113" s="426"/>
      <c r="D113" s="95"/>
      <c r="E113" s="95"/>
      <c r="F113" s="95"/>
      <c r="G113" s="95"/>
      <c r="H113" s="95"/>
      <c r="I113" s="95"/>
      <c r="J113" s="95"/>
      <c r="K113" s="95"/>
      <c r="L113" s="95"/>
      <c r="M113" s="95"/>
      <c r="N113" s="95"/>
      <c r="O113" s="95"/>
      <c r="P113" s="95"/>
      <c r="Q113" s="95"/>
    </row>
    <row r="114" spans="1:17" ht="15.75" customHeight="1">
      <c r="A114" s="426"/>
      <c r="B114" s="426"/>
      <c r="C114" s="426"/>
      <c r="D114" s="95"/>
      <c r="E114" s="95"/>
      <c r="F114" s="95"/>
      <c r="G114" s="95"/>
      <c r="H114" s="95"/>
      <c r="I114" s="95"/>
      <c r="J114" s="95"/>
      <c r="K114" s="95"/>
      <c r="L114" s="95"/>
      <c r="M114" s="95"/>
      <c r="N114" s="95"/>
      <c r="O114" s="95"/>
      <c r="P114" s="95"/>
      <c r="Q114" s="95"/>
    </row>
    <row r="115" spans="1:17" ht="15.75" customHeight="1">
      <c r="A115" s="426"/>
      <c r="B115" s="426"/>
      <c r="C115" s="426"/>
      <c r="D115" s="95"/>
      <c r="E115" s="95"/>
      <c r="F115" s="95"/>
      <c r="G115" s="95"/>
      <c r="H115" s="95"/>
      <c r="I115" s="95"/>
      <c r="J115" s="95"/>
      <c r="K115" s="95"/>
      <c r="L115" s="95"/>
      <c r="M115" s="95"/>
      <c r="N115" s="95"/>
      <c r="O115" s="95"/>
      <c r="P115" s="95"/>
      <c r="Q115" s="95"/>
    </row>
    <row r="116" spans="1:17" ht="15.75" customHeight="1">
      <c r="A116" s="95"/>
      <c r="B116" s="95"/>
      <c r="C116" s="426"/>
      <c r="D116" s="95"/>
      <c r="E116" s="95"/>
      <c r="F116" s="95"/>
      <c r="G116" s="95"/>
      <c r="H116" s="95"/>
      <c r="I116" s="95"/>
      <c r="J116" s="95"/>
      <c r="K116" s="95"/>
      <c r="L116" s="95"/>
      <c r="M116" s="95"/>
      <c r="N116" s="95"/>
      <c r="O116" s="95"/>
      <c r="P116" s="95"/>
      <c r="Q116" s="95"/>
    </row>
    <row r="117" spans="1:17" ht="15.75" customHeight="1">
      <c r="A117" s="95"/>
      <c r="B117" s="95"/>
      <c r="C117" s="426"/>
      <c r="D117" s="95"/>
      <c r="E117" s="95"/>
      <c r="F117" s="95"/>
      <c r="G117" s="95"/>
      <c r="H117" s="95"/>
      <c r="I117" s="95"/>
      <c r="J117" s="95"/>
      <c r="K117" s="95"/>
      <c r="L117" s="95"/>
      <c r="M117" s="95"/>
      <c r="N117" s="95"/>
      <c r="O117" s="95"/>
      <c r="P117" s="95"/>
      <c r="Q117" s="95"/>
    </row>
    <row r="118" spans="1:17" ht="15.75" customHeight="1">
      <c r="A118" s="95"/>
      <c r="B118" s="95"/>
      <c r="C118" s="426"/>
      <c r="D118" s="95"/>
      <c r="E118" s="95"/>
      <c r="F118" s="95"/>
      <c r="G118" s="95"/>
      <c r="H118" s="95"/>
      <c r="I118" s="95"/>
      <c r="J118" s="95"/>
      <c r="K118" s="95"/>
      <c r="L118" s="95"/>
      <c r="M118" s="95"/>
      <c r="N118" s="95"/>
      <c r="O118" s="95"/>
      <c r="P118" s="95"/>
      <c r="Q118" s="95"/>
    </row>
    <row r="119" spans="1:17" ht="15.75" customHeight="1">
      <c r="A119" s="95"/>
      <c r="B119" s="95"/>
      <c r="C119" s="426"/>
      <c r="D119" s="95"/>
      <c r="E119" s="95"/>
      <c r="F119" s="95"/>
      <c r="G119" s="95"/>
      <c r="H119" s="95"/>
      <c r="I119" s="95"/>
      <c r="J119" s="95"/>
      <c r="K119" s="95"/>
      <c r="L119" s="95"/>
      <c r="M119" s="95"/>
      <c r="N119" s="95"/>
      <c r="O119" s="95"/>
      <c r="P119" s="95"/>
      <c r="Q119" s="95"/>
    </row>
    <row r="120" spans="1:17" ht="15.75" customHeight="1">
      <c r="A120" s="95"/>
      <c r="B120" s="95"/>
      <c r="C120" s="426"/>
      <c r="D120" s="95"/>
      <c r="E120" s="95"/>
      <c r="F120" s="95"/>
      <c r="G120" s="95"/>
      <c r="H120" s="95"/>
      <c r="I120" s="95"/>
      <c r="J120" s="95"/>
      <c r="K120" s="95"/>
      <c r="L120" s="95"/>
      <c r="M120" s="95"/>
      <c r="N120" s="95"/>
      <c r="O120" s="95"/>
      <c r="P120" s="95"/>
      <c r="Q120" s="95"/>
    </row>
    <row r="121" spans="1:17" ht="13.5" customHeight="1">
      <c r="A121" s="95"/>
      <c r="B121" s="95"/>
      <c r="C121" s="95"/>
      <c r="D121" s="95"/>
      <c r="E121" s="95"/>
      <c r="F121" s="95"/>
      <c r="G121" s="95"/>
      <c r="H121" s="95"/>
      <c r="I121" s="95"/>
      <c r="J121" s="95"/>
      <c r="K121" s="95"/>
      <c r="L121" s="95"/>
      <c r="M121" s="95"/>
      <c r="N121" s="95"/>
      <c r="O121" s="95"/>
      <c r="P121" s="95"/>
      <c r="Q121" s="95"/>
    </row>
    <row r="122" spans="1:17" ht="13.5" customHeight="1">
      <c r="A122" s="95"/>
      <c r="B122" s="95"/>
      <c r="C122" s="95"/>
      <c r="D122" s="95"/>
      <c r="E122" s="95"/>
      <c r="F122" s="95"/>
      <c r="G122" s="95"/>
      <c r="H122" s="95"/>
      <c r="I122" s="95"/>
      <c r="J122" s="95"/>
      <c r="K122" s="95"/>
      <c r="L122" s="95"/>
      <c r="M122" s="95"/>
      <c r="N122" s="95"/>
      <c r="O122" s="95"/>
      <c r="P122" s="95"/>
      <c r="Q122" s="95"/>
    </row>
    <row r="123" spans="1:17" ht="13.5" customHeight="1">
      <c r="A123" s="95"/>
      <c r="B123" s="95"/>
      <c r="C123" s="95"/>
      <c r="D123" s="95"/>
      <c r="E123" s="95"/>
      <c r="F123" s="95"/>
      <c r="G123" s="95"/>
      <c r="H123" s="95"/>
      <c r="I123" s="95"/>
      <c r="J123" s="95"/>
      <c r="K123" s="95"/>
      <c r="L123" s="95"/>
      <c r="M123" s="95"/>
      <c r="N123" s="95"/>
      <c r="O123" s="95"/>
      <c r="P123" s="95"/>
      <c r="Q123" s="95"/>
    </row>
    <row r="124" spans="1:17" ht="13.5" customHeight="1">
      <c r="A124" s="95"/>
      <c r="B124" s="95"/>
      <c r="C124" s="95"/>
      <c r="D124" s="95"/>
      <c r="E124" s="95"/>
      <c r="F124" s="95"/>
      <c r="G124" s="95"/>
      <c r="H124" s="95"/>
      <c r="I124" s="95"/>
      <c r="J124" s="95"/>
      <c r="K124" s="95"/>
      <c r="L124" s="95"/>
      <c r="M124" s="95"/>
      <c r="N124" s="95"/>
      <c r="O124" s="95"/>
      <c r="P124" s="95"/>
      <c r="Q124" s="95"/>
    </row>
    <row r="125" spans="1:17" ht="13.5" customHeight="1">
      <c r="A125" s="95"/>
      <c r="B125" s="95"/>
      <c r="C125" s="95"/>
      <c r="D125" s="95"/>
      <c r="E125" s="95"/>
      <c r="F125" s="95"/>
      <c r="G125" s="95"/>
      <c r="H125" s="95"/>
      <c r="I125" s="95"/>
      <c r="J125" s="95"/>
      <c r="K125" s="95"/>
      <c r="L125" s="95"/>
      <c r="M125" s="95"/>
      <c r="N125" s="95"/>
      <c r="O125" s="95"/>
      <c r="P125" s="95"/>
      <c r="Q125" s="95"/>
    </row>
    <row r="126" spans="1:17" ht="13.5" customHeight="1">
      <c r="A126" s="95"/>
      <c r="B126" s="95"/>
      <c r="C126" s="95"/>
      <c r="D126" s="95"/>
      <c r="E126" s="95"/>
      <c r="F126" s="95"/>
      <c r="G126" s="95"/>
      <c r="H126" s="95"/>
      <c r="I126" s="95"/>
      <c r="J126" s="95"/>
      <c r="K126" s="95"/>
      <c r="L126" s="95"/>
      <c r="M126" s="95"/>
      <c r="N126" s="95"/>
      <c r="O126" s="95"/>
      <c r="P126" s="95"/>
      <c r="Q126" s="95"/>
    </row>
    <row r="127" spans="1:17" ht="13.5" customHeight="1">
      <c r="A127" s="95"/>
      <c r="B127" s="95"/>
      <c r="C127" s="95"/>
      <c r="D127" s="95"/>
      <c r="E127" s="95"/>
      <c r="F127" s="95"/>
      <c r="G127" s="95"/>
      <c r="H127" s="95"/>
      <c r="I127" s="95"/>
      <c r="J127" s="95"/>
      <c r="K127" s="95"/>
      <c r="L127" s="95"/>
      <c r="M127" s="95"/>
      <c r="N127" s="95"/>
      <c r="O127" s="95"/>
      <c r="P127" s="95"/>
      <c r="Q127" s="95"/>
    </row>
    <row r="128" spans="1:17" ht="13.5" customHeight="1">
      <c r="A128" s="95"/>
      <c r="B128" s="95"/>
      <c r="C128" s="95"/>
      <c r="D128" s="95"/>
      <c r="E128" s="95"/>
      <c r="F128" s="95"/>
      <c r="G128" s="95"/>
      <c r="H128" s="95"/>
      <c r="I128" s="95"/>
      <c r="J128" s="95"/>
      <c r="K128" s="95"/>
      <c r="L128" s="95"/>
      <c r="M128" s="95"/>
      <c r="N128" s="95"/>
      <c r="O128" s="95"/>
      <c r="P128" s="95"/>
      <c r="Q128" s="95"/>
    </row>
    <row r="129" spans="1:17" ht="13.5" customHeight="1">
      <c r="A129" s="95"/>
      <c r="B129" s="95"/>
      <c r="C129" s="95"/>
      <c r="D129" s="95"/>
      <c r="E129" s="95"/>
      <c r="F129" s="95"/>
      <c r="G129" s="95"/>
      <c r="H129" s="95"/>
      <c r="I129" s="95"/>
      <c r="J129" s="95"/>
      <c r="K129" s="95"/>
      <c r="L129" s="95"/>
      <c r="M129" s="95"/>
      <c r="N129" s="95"/>
      <c r="O129" s="95"/>
      <c r="P129" s="95"/>
      <c r="Q129" s="95"/>
    </row>
    <row r="130" spans="1:17" ht="13.5" customHeight="1">
      <c r="A130" s="95"/>
      <c r="B130" s="95"/>
      <c r="C130" s="95"/>
      <c r="D130" s="95"/>
      <c r="E130" s="95"/>
      <c r="F130" s="95"/>
      <c r="G130" s="95"/>
      <c r="H130" s="95"/>
      <c r="I130" s="95"/>
      <c r="J130" s="95"/>
      <c r="K130" s="95"/>
      <c r="L130" s="95"/>
      <c r="M130" s="95"/>
      <c r="N130" s="95"/>
      <c r="O130" s="95"/>
      <c r="P130" s="95"/>
      <c r="Q130" s="95"/>
    </row>
    <row r="131" spans="1:17" ht="13.5" customHeight="1">
      <c r="A131" s="95"/>
      <c r="B131" s="95"/>
      <c r="C131" s="95"/>
      <c r="D131" s="95"/>
      <c r="E131" s="95"/>
      <c r="F131" s="95"/>
      <c r="G131" s="95"/>
      <c r="H131" s="95"/>
      <c r="I131" s="95"/>
      <c r="J131" s="95"/>
      <c r="K131" s="95"/>
      <c r="L131" s="95"/>
      <c r="M131" s="95"/>
      <c r="N131" s="95"/>
      <c r="O131" s="95"/>
      <c r="P131" s="95"/>
      <c r="Q131" s="95"/>
    </row>
    <row r="132" spans="1:17" ht="13.5" customHeight="1">
      <c r="A132" s="95"/>
      <c r="B132" s="95"/>
      <c r="C132" s="95"/>
      <c r="D132" s="95"/>
      <c r="E132" s="95"/>
      <c r="F132" s="95"/>
      <c r="G132" s="95"/>
      <c r="H132" s="95"/>
      <c r="I132" s="95"/>
      <c r="J132" s="95"/>
      <c r="K132" s="95"/>
      <c r="L132" s="95"/>
      <c r="M132" s="95"/>
      <c r="N132" s="95"/>
      <c r="O132" s="95"/>
      <c r="P132" s="95"/>
      <c r="Q132" s="95"/>
    </row>
    <row r="133" spans="1:17" ht="13.5" customHeight="1">
      <c r="A133" s="95"/>
      <c r="B133" s="95"/>
      <c r="C133" s="95"/>
      <c r="D133" s="95"/>
      <c r="E133" s="95"/>
      <c r="F133" s="95"/>
      <c r="G133" s="95"/>
      <c r="H133" s="95"/>
      <c r="I133" s="95"/>
      <c r="J133" s="95"/>
      <c r="K133" s="95"/>
      <c r="L133" s="95"/>
      <c r="M133" s="95"/>
      <c r="N133" s="95"/>
      <c r="O133" s="95"/>
      <c r="P133" s="95"/>
      <c r="Q133" s="95"/>
    </row>
    <row r="134" spans="1:17" ht="13.5" customHeight="1">
      <c r="A134" s="95"/>
      <c r="B134" s="95"/>
      <c r="C134" s="95"/>
      <c r="D134" s="95"/>
      <c r="E134" s="95"/>
      <c r="F134" s="95"/>
      <c r="G134" s="95"/>
      <c r="H134" s="95"/>
      <c r="I134" s="95"/>
      <c r="J134" s="95"/>
      <c r="K134" s="95"/>
      <c r="L134" s="95"/>
      <c r="M134" s="95"/>
      <c r="N134" s="95"/>
      <c r="O134" s="95"/>
      <c r="P134" s="95"/>
      <c r="Q134" s="95"/>
    </row>
    <row r="135" spans="1:17" ht="13.5" customHeight="1">
      <c r="A135" s="95"/>
      <c r="B135" s="95"/>
      <c r="C135" s="95"/>
      <c r="D135" s="95"/>
      <c r="E135" s="95"/>
      <c r="F135" s="95"/>
      <c r="G135" s="95"/>
      <c r="H135" s="95"/>
      <c r="I135" s="95"/>
      <c r="J135" s="95"/>
      <c r="K135" s="95"/>
      <c r="L135" s="95"/>
      <c r="M135" s="95"/>
      <c r="N135" s="95"/>
      <c r="O135" s="95"/>
      <c r="P135" s="95"/>
      <c r="Q135" s="95"/>
    </row>
    <row r="136" spans="1:17" ht="13.5" customHeight="1">
      <c r="A136" s="95"/>
      <c r="B136" s="95"/>
      <c r="C136" s="95"/>
      <c r="D136" s="95"/>
      <c r="E136" s="95"/>
      <c r="F136" s="95"/>
      <c r="G136" s="95"/>
      <c r="H136" s="95"/>
      <c r="I136" s="95"/>
      <c r="J136" s="95"/>
      <c r="K136" s="95"/>
      <c r="L136" s="95"/>
      <c r="M136" s="95"/>
      <c r="N136" s="95"/>
      <c r="O136" s="95"/>
      <c r="P136" s="95"/>
      <c r="Q136" s="95"/>
    </row>
    <row r="137" spans="1:17" ht="13.5" customHeight="1">
      <c r="A137" s="95"/>
      <c r="B137" s="95"/>
      <c r="C137" s="95"/>
      <c r="D137" s="95"/>
      <c r="E137" s="95"/>
      <c r="F137" s="95"/>
      <c r="G137" s="95"/>
      <c r="H137" s="95"/>
      <c r="I137" s="95"/>
      <c r="J137" s="95"/>
      <c r="K137" s="95"/>
      <c r="L137" s="95"/>
      <c r="M137" s="95"/>
      <c r="N137" s="95"/>
      <c r="O137" s="95"/>
      <c r="P137" s="95"/>
      <c r="Q137" s="95"/>
    </row>
    <row r="138" spans="1:17" ht="13.5" customHeight="1">
      <c r="A138" s="95"/>
      <c r="B138" s="95"/>
      <c r="C138" s="95"/>
      <c r="D138" s="95"/>
      <c r="E138" s="95"/>
      <c r="F138" s="95"/>
      <c r="G138" s="95"/>
      <c r="H138" s="95"/>
      <c r="I138" s="95"/>
      <c r="J138" s="95"/>
      <c r="K138" s="95"/>
      <c r="L138" s="95"/>
      <c r="M138" s="95"/>
      <c r="N138" s="95"/>
      <c r="O138" s="95"/>
      <c r="P138" s="95"/>
      <c r="Q138" s="95"/>
    </row>
    <row r="139" spans="1:17" ht="13.5" customHeight="1">
      <c r="A139" s="95"/>
      <c r="B139" s="95"/>
      <c r="C139" s="95"/>
      <c r="D139" s="95"/>
      <c r="E139" s="95"/>
      <c r="F139" s="95"/>
      <c r="G139" s="95"/>
      <c r="H139" s="95"/>
      <c r="I139" s="95"/>
      <c r="J139" s="95"/>
      <c r="K139" s="95"/>
      <c r="L139" s="95"/>
      <c r="M139" s="95"/>
      <c r="N139" s="95"/>
      <c r="O139" s="95"/>
      <c r="P139" s="95"/>
      <c r="Q139" s="95"/>
    </row>
    <row r="140" spans="1:17" ht="13.5" customHeight="1">
      <c r="A140" s="95"/>
      <c r="B140" s="95"/>
      <c r="C140" s="95"/>
      <c r="D140" s="95"/>
      <c r="E140" s="95"/>
      <c r="F140" s="95"/>
      <c r="G140" s="95"/>
      <c r="H140" s="95"/>
      <c r="I140" s="95"/>
      <c r="J140" s="95"/>
      <c r="K140" s="95"/>
      <c r="L140" s="95"/>
      <c r="M140" s="95"/>
      <c r="N140" s="95"/>
      <c r="O140" s="95"/>
      <c r="P140" s="95"/>
      <c r="Q140" s="95"/>
    </row>
    <row r="141" spans="1:17" ht="13.5" customHeight="1">
      <c r="A141" s="95"/>
      <c r="B141" s="95"/>
      <c r="C141" s="95"/>
      <c r="D141" s="95"/>
      <c r="E141" s="95"/>
      <c r="F141" s="95"/>
      <c r="G141" s="95"/>
      <c r="H141" s="95"/>
      <c r="I141" s="95"/>
      <c r="J141" s="95"/>
      <c r="K141" s="95"/>
      <c r="L141" s="95"/>
      <c r="M141" s="95"/>
      <c r="N141" s="95"/>
      <c r="O141" s="95"/>
      <c r="P141" s="95"/>
      <c r="Q141" s="95"/>
    </row>
    <row r="142" spans="1:17" ht="13.5" customHeight="1">
      <c r="A142" s="95"/>
      <c r="B142" s="95"/>
      <c r="C142" s="95"/>
      <c r="D142" s="95"/>
      <c r="E142" s="95"/>
      <c r="F142" s="95"/>
      <c r="G142" s="95"/>
      <c r="H142" s="95"/>
      <c r="I142" s="95"/>
      <c r="J142" s="95"/>
      <c r="K142" s="95"/>
      <c r="L142" s="95"/>
      <c r="M142" s="95"/>
      <c r="N142" s="95"/>
      <c r="O142" s="95"/>
      <c r="P142" s="95"/>
      <c r="Q142" s="95"/>
    </row>
    <row r="143" spans="1:17" ht="13.5" customHeight="1">
      <c r="A143" s="95"/>
      <c r="B143" s="95"/>
      <c r="C143" s="95"/>
      <c r="D143" s="95"/>
      <c r="E143" s="95"/>
      <c r="F143" s="95"/>
      <c r="G143" s="95"/>
      <c r="H143" s="95"/>
      <c r="I143" s="95"/>
      <c r="J143" s="95"/>
      <c r="K143" s="95"/>
      <c r="L143" s="95"/>
      <c r="M143" s="95"/>
      <c r="N143" s="95"/>
      <c r="O143" s="95"/>
      <c r="P143" s="95"/>
      <c r="Q143" s="95"/>
    </row>
    <row r="144" spans="1:17" ht="13.5" customHeight="1">
      <c r="A144" s="95"/>
      <c r="B144" s="95"/>
      <c r="C144" s="95"/>
      <c r="D144" s="95"/>
      <c r="E144" s="95"/>
      <c r="F144" s="95"/>
      <c r="G144" s="95"/>
      <c r="H144" s="95"/>
      <c r="I144" s="95"/>
      <c r="J144" s="95"/>
      <c r="K144" s="95"/>
      <c r="L144" s="95"/>
      <c r="M144" s="95"/>
      <c r="N144" s="95"/>
      <c r="O144" s="95"/>
      <c r="P144" s="95"/>
      <c r="Q144" s="95"/>
    </row>
    <row r="145" spans="1:17" ht="13.5" customHeight="1">
      <c r="A145" s="95"/>
      <c r="B145" s="95"/>
      <c r="C145" s="95"/>
      <c r="D145" s="95"/>
      <c r="E145" s="95"/>
      <c r="F145" s="95"/>
      <c r="G145" s="95"/>
      <c r="H145" s="95"/>
      <c r="I145" s="95"/>
      <c r="J145" s="95"/>
      <c r="K145" s="95"/>
      <c r="L145" s="95"/>
      <c r="M145" s="95"/>
      <c r="N145" s="95"/>
      <c r="O145" s="95"/>
      <c r="P145" s="95"/>
      <c r="Q145" s="95"/>
    </row>
    <row r="146" spans="1:17" ht="13.5" customHeight="1">
      <c r="A146" s="95"/>
      <c r="B146" s="95"/>
      <c r="C146" s="95"/>
      <c r="D146" s="95"/>
      <c r="E146" s="95"/>
      <c r="F146" s="95"/>
      <c r="G146" s="95"/>
      <c r="H146" s="95"/>
      <c r="I146" s="95"/>
      <c r="J146" s="95"/>
      <c r="K146" s="95"/>
      <c r="L146" s="95"/>
      <c r="M146" s="95"/>
      <c r="N146" s="95"/>
      <c r="O146" s="95"/>
      <c r="P146" s="95"/>
      <c r="Q146" s="95"/>
    </row>
    <row r="147" spans="1:17" ht="13.5" customHeight="1">
      <c r="A147" s="95"/>
      <c r="B147" s="95"/>
      <c r="C147" s="95"/>
      <c r="D147" s="95"/>
      <c r="E147" s="95"/>
      <c r="F147" s="95"/>
      <c r="G147" s="95"/>
      <c r="H147" s="95"/>
      <c r="I147" s="95"/>
      <c r="J147" s="95"/>
      <c r="K147" s="95"/>
      <c r="L147" s="95"/>
      <c r="M147" s="95"/>
      <c r="N147" s="95"/>
      <c r="O147" s="95"/>
      <c r="P147" s="95"/>
      <c r="Q147" s="95"/>
    </row>
    <row r="148" spans="1:17" ht="13.5" customHeight="1">
      <c r="A148" s="95"/>
      <c r="B148" s="95"/>
      <c r="C148" s="95"/>
      <c r="D148" s="95"/>
      <c r="E148" s="95"/>
      <c r="F148" s="95"/>
      <c r="G148" s="95"/>
      <c r="H148" s="95"/>
      <c r="I148" s="95"/>
      <c r="J148" s="95"/>
      <c r="K148" s="95"/>
      <c r="L148" s="95"/>
      <c r="M148" s="95"/>
      <c r="N148" s="95"/>
      <c r="O148" s="95"/>
      <c r="P148" s="95"/>
      <c r="Q148" s="95"/>
    </row>
    <row r="149" spans="1:17" ht="13.5" customHeight="1">
      <c r="A149" s="95"/>
      <c r="B149" s="95"/>
      <c r="C149" s="95"/>
      <c r="D149" s="95"/>
      <c r="E149" s="95"/>
      <c r="F149" s="95"/>
      <c r="G149" s="95"/>
      <c r="H149" s="95"/>
      <c r="I149" s="95"/>
      <c r="J149" s="95"/>
      <c r="K149" s="95"/>
      <c r="L149" s="95"/>
      <c r="M149" s="95"/>
      <c r="N149" s="95"/>
      <c r="O149" s="95"/>
      <c r="P149" s="95"/>
      <c r="Q149" s="95"/>
    </row>
    <row r="150" spans="1:17" ht="13.5" customHeight="1">
      <c r="A150" s="95"/>
      <c r="B150" s="95"/>
      <c r="C150" s="95"/>
      <c r="D150" s="95"/>
      <c r="E150" s="95"/>
      <c r="F150" s="95"/>
      <c r="G150" s="95"/>
      <c r="H150" s="95"/>
      <c r="I150" s="95"/>
      <c r="J150" s="95"/>
      <c r="K150" s="95"/>
      <c r="L150" s="95"/>
      <c r="M150" s="95"/>
      <c r="N150" s="95"/>
      <c r="O150" s="95"/>
      <c r="P150" s="95"/>
      <c r="Q150" s="95"/>
    </row>
    <row r="151" spans="1:17" ht="13.5" customHeight="1">
      <c r="A151" s="95"/>
      <c r="B151" s="95"/>
      <c r="C151" s="95"/>
      <c r="D151" s="95"/>
      <c r="E151" s="95"/>
      <c r="F151" s="95"/>
      <c r="G151" s="95"/>
      <c r="H151" s="95"/>
      <c r="I151" s="95"/>
      <c r="J151" s="95"/>
      <c r="K151" s="95"/>
      <c r="L151" s="95"/>
      <c r="M151" s="95"/>
      <c r="N151" s="95"/>
      <c r="O151" s="95"/>
      <c r="P151" s="95"/>
      <c r="Q151" s="95"/>
    </row>
    <row r="152" spans="1:17" ht="13.5" customHeight="1">
      <c r="A152" s="95"/>
      <c r="B152" s="95"/>
      <c r="C152" s="95"/>
      <c r="D152" s="95"/>
      <c r="E152" s="95"/>
      <c r="F152" s="95"/>
      <c r="G152" s="95"/>
      <c r="H152" s="95"/>
      <c r="I152" s="95"/>
      <c r="J152" s="95"/>
      <c r="K152" s="95"/>
      <c r="L152" s="95"/>
      <c r="M152" s="95"/>
      <c r="N152" s="95"/>
      <c r="O152" s="95"/>
      <c r="P152" s="95"/>
      <c r="Q152" s="95"/>
    </row>
    <row r="153" spans="1:17" ht="13.5" customHeight="1">
      <c r="A153" s="95"/>
      <c r="B153" s="95"/>
      <c r="C153" s="95"/>
      <c r="D153" s="95"/>
      <c r="E153" s="95"/>
      <c r="F153" s="95"/>
      <c r="G153" s="95"/>
      <c r="H153" s="95"/>
      <c r="I153" s="95"/>
      <c r="J153" s="95"/>
      <c r="K153" s="95"/>
      <c r="L153" s="95"/>
      <c r="M153" s="95"/>
      <c r="N153" s="95"/>
      <c r="O153" s="95"/>
      <c r="P153" s="95"/>
      <c r="Q153" s="95"/>
    </row>
    <row r="154" spans="1:17" ht="13.5" customHeight="1">
      <c r="A154" s="95"/>
      <c r="B154" s="95"/>
      <c r="C154" s="95"/>
      <c r="D154" s="95"/>
      <c r="E154" s="95"/>
      <c r="F154" s="95"/>
      <c r="G154" s="95"/>
      <c r="H154" s="95"/>
      <c r="I154" s="95"/>
      <c r="J154" s="95"/>
      <c r="K154" s="95"/>
      <c r="L154" s="95"/>
      <c r="M154" s="95"/>
      <c r="N154" s="95"/>
      <c r="O154" s="95"/>
      <c r="P154" s="95"/>
      <c r="Q154" s="95"/>
    </row>
    <row r="155" spans="1:17" ht="13.5" customHeight="1">
      <c r="A155" s="95"/>
      <c r="B155" s="95"/>
      <c r="C155" s="95"/>
      <c r="D155" s="95"/>
      <c r="E155" s="95"/>
      <c r="F155" s="95"/>
      <c r="G155" s="95"/>
      <c r="H155" s="95"/>
      <c r="I155" s="95"/>
      <c r="J155" s="95"/>
      <c r="K155" s="95"/>
      <c r="L155" s="95"/>
      <c r="M155" s="95"/>
      <c r="N155" s="95"/>
      <c r="O155" s="95"/>
      <c r="P155" s="95"/>
      <c r="Q155" s="95"/>
    </row>
    <row r="156" spans="1:17" ht="13.5" customHeight="1">
      <c r="A156" s="95"/>
      <c r="B156" s="95"/>
      <c r="C156" s="95"/>
      <c r="D156" s="95"/>
      <c r="E156" s="95"/>
      <c r="F156" s="95"/>
      <c r="G156" s="95"/>
      <c r="H156" s="95"/>
      <c r="I156" s="95"/>
      <c r="J156" s="95"/>
      <c r="K156" s="95"/>
      <c r="L156" s="95"/>
      <c r="M156" s="95"/>
      <c r="N156" s="95"/>
      <c r="O156" s="95"/>
      <c r="P156" s="95"/>
      <c r="Q156" s="95"/>
    </row>
    <row r="157" spans="1:17" ht="13.5" customHeight="1">
      <c r="A157" s="95"/>
      <c r="B157" s="95"/>
      <c r="C157" s="95"/>
      <c r="D157" s="95"/>
      <c r="E157" s="95"/>
      <c r="F157" s="95"/>
      <c r="G157" s="95"/>
      <c r="H157" s="95"/>
      <c r="I157" s="95"/>
      <c r="J157" s="95"/>
      <c r="K157" s="95"/>
      <c r="L157" s="95"/>
      <c r="M157" s="95"/>
      <c r="N157" s="95"/>
      <c r="O157" s="95"/>
      <c r="P157" s="95"/>
      <c r="Q157" s="95"/>
    </row>
    <row r="158" spans="1:17" ht="13.5" customHeight="1">
      <c r="A158" s="95"/>
      <c r="B158" s="95"/>
      <c r="C158" s="95"/>
      <c r="D158" s="95"/>
      <c r="E158" s="95"/>
      <c r="F158" s="95"/>
      <c r="G158" s="95"/>
      <c r="H158" s="95"/>
      <c r="I158" s="95"/>
      <c r="J158" s="95"/>
      <c r="K158" s="95"/>
      <c r="L158" s="95"/>
      <c r="M158" s="95"/>
      <c r="N158" s="95"/>
      <c r="O158" s="95"/>
      <c r="P158" s="95"/>
      <c r="Q158" s="95"/>
    </row>
    <row r="159" spans="1:17" ht="13.5" customHeight="1">
      <c r="A159" s="95"/>
      <c r="B159" s="95"/>
      <c r="C159" s="95"/>
      <c r="D159" s="95"/>
      <c r="E159" s="95"/>
      <c r="F159" s="95"/>
      <c r="G159" s="95"/>
      <c r="H159" s="95"/>
      <c r="I159" s="95"/>
      <c r="J159" s="95"/>
      <c r="K159" s="95"/>
      <c r="L159" s="95"/>
      <c r="M159" s="95"/>
      <c r="N159" s="95"/>
      <c r="O159" s="95"/>
      <c r="P159" s="95"/>
      <c r="Q159" s="95"/>
    </row>
  </sheetData>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showGridLines="0" workbookViewId="0"/>
  </sheetViews>
  <sheetFormatPr defaultColWidth="7.7109375" defaultRowHeight="15" customHeight="1"/>
  <cols>
    <col min="1" max="1" width="5.140625" style="5" customWidth="1"/>
    <col min="2" max="2" width="33.85546875" style="5" customWidth="1"/>
    <col min="3" max="3" width="33.42578125" style="5" customWidth="1"/>
    <col min="4" max="4" width="32.7109375" style="5" customWidth="1"/>
    <col min="5" max="5" width="33.140625" style="5" customWidth="1"/>
    <col min="6" max="6" width="25.42578125" style="5" customWidth="1"/>
    <col min="7" max="7" width="7.7109375" style="5" customWidth="1"/>
    <col min="8" max="16384" width="7.7109375" style="5"/>
  </cols>
  <sheetData>
    <row r="1" spans="1:6" ht="16.5" customHeight="1">
      <c r="A1" s="6"/>
      <c r="B1" s="7" t="s">
        <v>6</v>
      </c>
      <c r="C1" s="7" t="s">
        <v>7</v>
      </c>
      <c r="D1" s="7" t="s">
        <v>8</v>
      </c>
      <c r="E1" s="7" t="s">
        <v>9</v>
      </c>
      <c r="F1" s="8"/>
    </row>
    <row r="2" spans="1:6" ht="16.5" customHeight="1">
      <c r="A2" s="9"/>
      <c r="B2" s="10" t="s">
        <v>10</v>
      </c>
      <c r="C2" s="11" t="s">
        <v>11</v>
      </c>
      <c r="D2" s="11" t="s">
        <v>12</v>
      </c>
      <c r="E2" s="10" t="s">
        <v>13</v>
      </c>
      <c r="F2" s="12"/>
    </row>
    <row r="3" spans="1:6" ht="16.5" customHeight="1">
      <c r="A3" s="9"/>
      <c r="B3" s="13" t="s">
        <v>14</v>
      </c>
      <c r="C3" s="14"/>
      <c r="D3" s="14"/>
      <c r="E3" s="14"/>
      <c r="F3" s="12"/>
    </row>
    <row r="4" spans="1:6" ht="16.5" customHeight="1">
      <c r="A4" s="9"/>
      <c r="B4" s="15" t="s">
        <v>15</v>
      </c>
      <c r="C4" s="14"/>
      <c r="D4" s="14"/>
      <c r="E4" s="13" t="s">
        <v>16</v>
      </c>
      <c r="F4" s="12"/>
    </row>
    <row r="5" spans="1:6" ht="16.5" customHeight="1">
      <c r="A5" s="16"/>
      <c r="B5" s="17"/>
      <c r="C5" s="18"/>
      <c r="D5" s="18"/>
      <c r="E5" s="19" t="s">
        <v>17</v>
      </c>
      <c r="F5" s="20"/>
    </row>
    <row r="6" spans="1:6" ht="17.25" customHeight="1">
      <c r="A6" s="21" t="s">
        <v>18</v>
      </c>
      <c r="B6" s="22" t="s">
        <v>19</v>
      </c>
      <c r="C6" s="23" t="s">
        <v>20</v>
      </c>
      <c r="D6" s="23" t="s">
        <v>21</v>
      </c>
      <c r="E6" s="24" t="s">
        <v>22</v>
      </c>
      <c r="F6" s="25" t="s">
        <v>23</v>
      </c>
    </row>
    <row r="7" spans="1:6" ht="16.5" customHeight="1">
      <c r="A7" s="26"/>
      <c r="B7" s="27" t="s">
        <v>24</v>
      </c>
      <c r="C7" s="27" t="s">
        <v>25</v>
      </c>
      <c r="D7" s="27" t="s">
        <v>26</v>
      </c>
      <c r="E7" s="27" t="s">
        <v>27</v>
      </c>
      <c r="F7" s="28" t="s">
        <v>28</v>
      </c>
    </row>
    <row r="8" spans="1:6" ht="15" customHeight="1">
      <c r="A8" s="26"/>
      <c r="B8" s="13" t="s">
        <v>29</v>
      </c>
      <c r="C8" s="13" t="s">
        <v>29</v>
      </c>
      <c r="D8" s="13" t="s">
        <v>29</v>
      </c>
      <c r="E8" s="13" t="s">
        <v>29</v>
      </c>
      <c r="F8" s="13" t="s">
        <v>29</v>
      </c>
    </row>
    <row r="9" spans="1:6" ht="16.5" customHeight="1">
      <c r="A9" s="29">
        <v>1</v>
      </c>
      <c r="B9" s="15" t="s">
        <v>30</v>
      </c>
      <c r="C9" s="15" t="s">
        <v>31</v>
      </c>
      <c r="D9" s="15" t="s">
        <v>32</v>
      </c>
      <c r="E9" s="15" t="s">
        <v>33</v>
      </c>
      <c r="F9" s="15" t="s">
        <v>34</v>
      </c>
    </row>
    <row r="10" spans="1:6" ht="16.5" customHeight="1">
      <c r="A10" s="29">
        <v>2</v>
      </c>
      <c r="B10" s="15" t="s">
        <v>35</v>
      </c>
      <c r="C10" s="15" t="s">
        <v>36</v>
      </c>
      <c r="D10" s="15" t="s">
        <v>37</v>
      </c>
      <c r="E10" s="15" t="s">
        <v>38</v>
      </c>
      <c r="F10" s="15" t="s">
        <v>39</v>
      </c>
    </row>
    <row r="11" spans="1:6" ht="16.5" customHeight="1">
      <c r="A11" s="29">
        <v>3</v>
      </c>
      <c r="B11" s="15" t="s">
        <v>40</v>
      </c>
      <c r="C11" s="15" t="s">
        <v>41</v>
      </c>
      <c r="D11" s="15" t="s">
        <v>42</v>
      </c>
      <c r="E11" s="15" t="s">
        <v>43</v>
      </c>
      <c r="F11" s="15" t="s">
        <v>44</v>
      </c>
    </row>
    <row r="12" spans="1:6" ht="16.5" customHeight="1">
      <c r="A12" s="29">
        <v>4</v>
      </c>
      <c r="B12" s="15" t="s">
        <v>45</v>
      </c>
      <c r="C12" s="15" t="s">
        <v>46</v>
      </c>
      <c r="D12" s="15" t="s">
        <v>47</v>
      </c>
      <c r="E12" s="15" t="s">
        <v>48</v>
      </c>
      <c r="F12" s="15" t="s">
        <v>49</v>
      </c>
    </row>
    <row r="13" spans="1:6" ht="16.5" customHeight="1">
      <c r="A13" s="29">
        <v>5</v>
      </c>
      <c r="B13" s="15" t="s">
        <v>50</v>
      </c>
      <c r="C13" s="15" t="s">
        <v>51</v>
      </c>
      <c r="D13" s="15" t="s">
        <v>52</v>
      </c>
      <c r="E13" s="15" t="s">
        <v>53</v>
      </c>
      <c r="F13" s="15" t="s">
        <v>54</v>
      </c>
    </row>
    <row r="14" spans="1:6" ht="16.5" customHeight="1">
      <c r="A14" s="29">
        <v>6</v>
      </c>
      <c r="B14" s="15" t="s">
        <v>55</v>
      </c>
      <c r="C14" s="30"/>
      <c r="D14" s="30"/>
      <c r="E14" s="30"/>
      <c r="F14" s="30"/>
    </row>
    <row r="15" spans="1:6" ht="16.5" customHeight="1">
      <c r="A15" s="26"/>
      <c r="B15" s="13" t="s">
        <v>56</v>
      </c>
      <c r="C15" s="13" t="s">
        <v>56</v>
      </c>
      <c r="D15" s="13" t="s">
        <v>56</v>
      </c>
      <c r="E15" s="13" t="s">
        <v>56</v>
      </c>
      <c r="F15" s="13" t="s">
        <v>56</v>
      </c>
    </row>
    <row r="16" spans="1:6" ht="16.5" customHeight="1">
      <c r="A16" s="29">
        <v>7</v>
      </c>
      <c r="B16" s="15" t="s">
        <v>57</v>
      </c>
      <c r="C16" s="15" t="s">
        <v>58</v>
      </c>
      <c r="D16" s="15" t="s">
        <v>59</v>
      </c>
      <c r="E16" s="15" t="s">
        <v>60</v>
      </c>
      <c r="F16" s="15" t="s">
        <v>61</v>
      </c>
    </row>
    <row r="17" spans="1:6" ht="16.5" customHeight="1">
      <c r="A17" s="29">
        <v>8</v>
      </c>
      <c r="B17" s="15" t="s">
        <v>62</v>
      </c>
      <c r="C17" s="15" t="s">
        <v>63</v>
      </c>
      <c r="D17" s="15" t="s">
        <v>64</v>
      </c>
      <c r="E17" s="15" t="s">
        <v>65</v>
      </c>
      <c r="F17" s="15" t="s">
        <v>66</v>
      </c>
    </row>
    <row r="18" spans="1:6" ht="16.5" customHeight="1">
      <c r="A18" s="29">
        <v>9</v>
      </c>
      <c r="B18" s="15" t="s">
        <v>67</v>
      </c>
      <c r="C18" s="15" t="s">
        <v>68</v>
      </c>
      <c r="D18" s="15" t="s">
        <v>69</v>
      </c>
      <c r="E18" s="15" t="s">
        <v>70</v>
      </c>
      <c r="F18" s="15" t="s">
        <v>71</v>
      </c>
    </row>
    <row r="19" spans="1:6" ht="16.5" customHeight="1">
      <c r="A19" s="29">
        <v>10</v>
      </c>
      <c r="B19" s="15" t="s">
        <v>72</v>
      </c>
      <c r="C19" s="15" t="s">
        <v>73</v>
      </c>
      <c r="D19" s="15" t="s">
        <v>74</v>
      </c>
      <c r="E19" s="15" t="s">
        <v>75</v>
      </c>
      <c r="F19" s="30"/>
    </row>
    <row r="20" spans="1:6" ht="16.5" customHeight="1">
      <c r="A20" s="26"/>
      <c r="B20" s="31" t="s">
        <v>76</v>
      </c>
      <c r="C20" s="31" t="s">
        <v>76</v>
      </c>
      <c r="D20" s="31" t="s">
        <v>76</v>
      </c>
      <c r="E20" s="31" t="s">
        <v>76</v>
      </c>
      <c r="F20" s="31" t="s">
        <v>76</v>
      </c>
    </row>
    <row r="21" spans="1:6" ht="16.5" customHeight="1">
      <c r="A21" s="29">
        <v>11</v>
      </c>
      <c r="B21" s="15" t="s">
        <v>54</v>
      </c>
      <c r="C21" s="15" t="s">
        <v>45</v>
      </c>
      <c r="D21" s="15" t="s">
        <v>30</v>
      </c>
      <c r="E21" s="15" t="s">
        <v>46</v>
      </c>
      <c r="F21" s="15" t="s">
        <v>41</v>
      </c>
    </row>
    <row r="22" spans="1:6" ht="16.5" customHeight="1">
      <c r="A22" s="29">
        <v>12</v>
      </c>
      <c r="B22" s="15" t="s">
        <v>42</v>
      </c>
      <c r="C22" s="15" t="s">
        <v>40</v>
      </c>
      <c r="D22" s="15" t="s">
        <v>39</v>
      </c>
      <c r="E22" s="15" t="s">
        <v>47</v>
      </c>
      <c r="F22" s="15" t="s">
        <v>48</v>
      </c>
    </row>
    <row r="23" spans="1:6" ht="16.5" customHeight="1">
      <c r="A23" s="29">
        <v>13</v>
      </c>
      <c r="B23" s="15" t="s">
        <v>31</v>
      </c>
      <c r="C23" s="15" t="s">
        <v>37</v>
      </c>
      <c r="D23" s="15" t="s">
        <v>49</v>
      </c>
      <c r="E23" s="15" t="s">
        <v>77</v>
      </c>
      <c r="F23" s="15" t="s">
        <v>69</v>
      </c>
    </row>
    <row r="24" spans="1:6" ht="16.5" customHeight="1">
      <c r="A24" s="29">
        <v>14</v>
      </c>
      <c r="B24" s="15" t="s">
        <v>74</v>
      </c>
      <c r="C24" s="15" t="s">
        <v>64</v>
      </c>
      <c r="D24" s="15" t="s">
        <v>71</v>
      </c>
      <c r="E24" s="15" t="s">
        <v>72</v>
      </c>
      <c r="F24" s="15" t="s">
        <v>62</v>
      </c>
    </row>
    <row r="25" spans="1:6" ht="16.5" customHeight="1">
      <c r="A25" s="29">
        <v>15</v>
      </c>
      <c r="B25" s="15" t="s">
        <v>68</v>
      </c>
      <c r="C25" s="15" t="s">
        <v>50</v>
      </c>
      <c r="D25" s="15" t="s">
        <v>36</v>
      </c>
      <c r="E25" s="15" t="s">
        <v>67</v>
      </c>
      <c r="F25" s="15" t="s">
        <v>52</v>
      </c>
    </row>
    <row r="26" spans="1:6" ht="16.5" customHeight="1">
      <c r="A26" s="29">
        <v>16</v>
      </c>
      <c r="B26" s="15" t="s">
        <v>53</v>
      </c>
      <c r="C26" s="15" t="s">
        <v>33</v>
      </c>
      <c r="D26" s="15" t="s">
        <v>35</v>
      </c>
      <c r="E26" s="15" t="s">
        <v>34</v>
      </c>
      <c r="F26" s="15" t="s">
        <v>38</v>
      </c>
    </row>
    <row r="27" spans="1:6" ht="16.5" customHeight="1">
      <c r="A27" s="29">
        <v>17</v>
      </c>
      <c r="B27" s="15" t="s">
        <v>51</v>
      </c>
      <c r="C27" s="15" t="s">
        <v>65</v>
      </c>
      <c r="D27" s="15" t="s">
        <v>61</v>
      </c>
      <c r="E27" s="15" t="s">
        <v>66</v>
      </c>
      <c r="F27" s="15" t="s">
        <v>43</v>
      </c>
    </row>
    <row r="28" spans="1:6" ht="16.5" customHeight="1">
      <c r="A28" s="29">
        <v>18</v>
      </c>
      <c r="B28" s="15" t="s">
        <v>44</v>
      </c>
      <c r="C28" s="15" t="s">
        <v>55</v>
      </c>
      <c r="D28" s="15" t="s">
        <v>75</v>
      </c>
      <c r="E28" s="15" t="s">
        <v>58</v>
      </c>
      <c r="F28" s="15" t="s">
        <v>73</v>
      </c>
    </row>
    <row r="29" spans="1:6" ht="16.5" customHeight="1">
      <c r="A29" s="32" t="s">
        <v>78</v>
      </c>
      <c r="B29" s="15"/>
      <c r="C29" s="15"/>
      <c r="D29" s="30"/>
      <c r="E29" s="15" t="s">
        <v>79</v>
      </c>
      <c r="F29" s="15"/>
    </row>
    <row r="30" spans="1:6" ht="16.5" customHeight="1">
      <c r="A30" s="26"/>
      <c r="B30" s="31" t="s">
        <v>80</v>
      </c>
      <c r="C30" s="31" t="s">
        <v>80</v>
      </c>
      <c r="D30" s="31" t="s">
        <v>80</v>
      </c>
      <c r="E30" s="31" t="s">
        <v>80</v>
      </c>
      <c r="F30" s="31" t="s">
        <v>80</v>
      </c>
    </row>
    <row r="31" spans="1:6" ht="16.5" customHeight="1">
      <c r="A31" s="29">
        <v>19</v>
      </c>
      <c r="B31" s="15" t="s">
        <v>63</v>
      </c>
      <c r="C31" s="15" t="s">
        <v>60</v>
      </c>
      <c r="D31" s="15" t="s">
        <v>70</v>
      </c>
      <c r="E31" s="15" t="s">
        <v>59</v>
      </c>
      <c r="F31" s="15" t="s">
        <v>57</v>
      </c>
    </row>
    <row r="32" spans="1:6" ht="16.5" customHeight="1">
      <c r="A32" s="26"/>
      <c r="B32" s="33" t="s">
        <v>81</v>
      </c>
      <c r="C32" s="33" t="s">
        <v>81</v>
      </c>
      <c r="D32" s="33" t="s">
        <v>81</v>
      </c>
      <c r="E32" s="33" t="s">
        <v>81</v>
      </c>
      <c r="F32" s="13" t="s">
        <v>81</v>
      </c>
    </row>
    <row r="33" spans="1:6" ht="16.5" customHeight="1">
      <c r="A33" s="29">
        <v>20</v>
      </c>
      <c r="B33" s="15" t="s">
        <v>49</v>
      </c>
      <c r="C33" s="15" t="s">
        <v>69</v>
      </c>
      <c r="D33" s="15" t="s">
        <v>38</v>
      </c>
      <c r="E33" s="15" t="s">
        <v>64</v>
      </c>
      <c r="F33" s="15" t="s">
        <v>35</v>
      </c>
    </row>
    <row r="34" spans="1:6" ht="16.5" customHeight="1">
      <c r="A34" s="29">
        <v>21</v>
      </c>
      <c r="B34" s="15" t="s">
        <v>37</v>
      </c>
      <c r="C34" s="15" t="s">
        <v>71</v>
      </c>
      <c r="D34" s="15" t="s">
        <v>67</v>
      </c>
      <c r="E34" s="15" t="s">
        <v>52</v>
      </c>
      <c r="F34" s="15" t="s">
        <v>46</v>
      </c>
    </row>
    <row r="35" spans="1:6" ht="16.5" customHeight="1">
      <c r="A35" s="29">
        <v>22</v>
      </c>
      <c r="B35" s="15" t="s">
        <v>32</v>
      </c>
      <c r="C35" s="15" t="s">
        <v>34</v>
      </c>
      <c r="D35" s="15" t="s">
        <v>45</v>
      </c>
      <c r="E35" s="15" t="s">
        <v>30</v>
      </c>
      <c r="F35" s="15" t="s">
        <v>47</v>
      </c>
    </row>
    <row r="36" spans="1:6" ht="16.5" customHeight="1">
      <c r="A36" s="29">
        <v>23</v>
      </c>
      <c r="B36" s="15" t="s">
        <v>70</v>
      </c>
      <c r="C36" s="15" t="s">
        <v>82</v>
      </c>
      <c r="D36" s="15" t="s">
        <v>31</v>
      </c>
      <c r="E36" s="15" t="s">
        <v>42</v>
      </c>
      <c r="F36" s="15" t="s">
        <v>33</v>
      </c>
    </row>
    <row r="37" spans="1:6" ht="16.5" customHeight="1">
      <c r="A37" s="29">
        <v>24</v>
      </c>
      <c r="B37" s="15" t="s">
        <v>41</v>
      </c>
      <c r="C37" s="15" t="s">
        <v>59</v>
      </c>
      <c r="D37" s="15" t="s">
        <v>48</v>
      </c>
      <c r="E37" s="15" t="s">
        <v>50</v>
      </c>
      <c r="F37" s="15" t="s">
        <v>53</v>
      </c>
    </row>
    <row r="38" spans="1:6" ht="16.5" customHeight="1">
      <c r="A38" s="29">
        <v>25</v>
      </c>
      <c r="B38" s="15" t="s">
        <v>39</v>
      </c>
      <c r="C38" s="15" t="s">
        <v>57</v>
      </c>
      <c r="D38" s="15" t="s">
        <v>40</v>
      </c>
      <c r="E38" s="15" t="s">
        <v>54</v>
      </c>
      <c r="F38" s="15" t="s">
        <v>51</v>
      </c>
    </row>
    <row r="39" spans="1:6" ht="16.5" customHeight="1">
      <c r="A39" s="29">
        <v>26</v>
      </c>
      <c r="B39" s="15" t="s">
        <v>79</v>
      </c>
      <c r="C39" s="15" t="s">
        <v>44</v>
      </c>
      <c r="D39" s="15" t="s">
        <v>43</v>
      </c>
      <c r="E39" s="15" t="s">
        <v>55</v>
      </c>
      <c r="F39" s="30"/>
    </row>
    <row r="40" spans="1:6" ht="16.5" customHeight="1">
      <c r="A40" s="26"/>
      <c r="B40" s="33" t="s">
        <v>83</v>
      </c>
      <c r="C40" s="33" t="s">
        <v>83</v>
      </c>
      <c r="D40" s="33" t="s">
        <v>83</v>
      </c>
      <c r="E40" s="13" t="s">
        <v>83</v>
      </c>
      <c r="F40" s="13" t="s">
        <v>83</v>
      </c>
    </row>
    <row r="41" spans="1:6" ht="16.5" customHeight="1">
      <c r="A41" s="29">
        <v>27</v>
      </c>
      <c r="B41" s="15" t="s">
        <v>65</v>
      </c>
      <c r="C41" s="15" t="s">
        <v>66</v>
      </c>
      <c r="D41" s="15" t="s">
        <v>60</v>
      </c>
      <c r="E41" s="15" t="s">
        <v>62</v>
      </c>
      <c r="F41" s="15" t="s">
        <v>63</v>
      </c>
    </row>
    <row r="42" spans="1:6" ht="16.5" customHeight="1">
      <c r="A42" s="29">
        <v>28</v>
      </c>
      <c r="B42" s="15" t="s">
        <v>73</v>
      </c>
      <c r="C42" s="15" t="s">
        <v>72</v>
      </c>
      <c r="D42" s="15" t="s">
        <v>58</v>
      </c>
      <c r="E42" s="15" t="s">
        <v>68</v>
      </c>
      <c r="F42" s="15" t="s">
        <v>74</v>
      </c>
    </row>
    <row r="43" spans="1:6" ht="16.5" customHeight="1">
      <c r="A43" s="32" t="s">
        <v>84</v>
      </c>
      <c r="B43" s="15"/>
      <c r="C43" s="15"/>
      <c r="D43" s="15"/>
      <c r="E43" s="15"/>
      <c r="F43" s="15" t="s">
        <v>75</v>
      </c>
    </row>
    <row r="44" spans="1:6" ht="16.5" customHeight="1">
      <c r="A44" s="26"/>
      <c r="B44" s="33" t="s">
        <v>85</v>
      </c>
      <c r="C44" s="33" t="s">
        <v>85</v>
      </c>
      <c r="D44" s="33" t="s">
        <v>85</v>
      </c>
      <c r="E44" s="33" t="s">
        <v>85</v>
      </c>
      <c r="F44" s="33" t="s">
        <v>85</v>
      </c>
    </row>
    <row r="45" spans="1:6" ht="16.5" customHeight="1">
      <c r="A45" s="29">
        <v>29</v>
      </c>
      <c r="B45" s="15" t="s">
        <v>64</v>
      </c>
      <c r="C45" s="15" t="s">
        <v>67</v>
      </c>
      <c r="D45" s="15" t="s">
        <v>57</v>
      </c>
      <c r="E45" s="15" t="s">
        <v>70</v>
      </c>
      <c r="F45" s="15" t="s">
        <v>59</v>
      </c>
    </row>
    <row r="46" spans="1:6" ht="16.5" customHeight="1">
      <c r="A46" s="29">
        <v>30</v>
      </c>
      <c r="B46" s="15" t="s">
        <v>60</v>
      </c>
      <c r="C46" s="30"/>
      <c r="D46" s="30"/>
      <c r="E46" s="30"/>
      <c r="F46" s="30"/>
    </row>
    <row r="47" spans="1:6" ht="16.5" customHeight="1">
      <c r="A47" s="26"/>
      <c r="B47" s="33" t="s">
        <v>86</v>
      </c>
      <c r="C47" s="33" t="s">
        <v>86</v>
      </c>
      <c r="D47" s="33" t="s">
        <v>86</v>
      </c>
      <c r="E47" s="33" t="s">
        <v>86</v>
      </c>
      <c r="F47" s="33" t="s">
        <v>86</v>
      </c>
    </row>
    <row r="48" spans="1:6" ht="16.5" customHeight="1">
      <c r="A48" s="29">
        <v>31</v>
      </c>
      <c r="B48" s="30"/>
      <c r="C48" s="30"/>
      <c r="D48" s="15" t="s">
        <v>63</v>
      </c>
      <c r="E48" s="30"/>
      <c r="F48" s="30"/>
    </row>
    <row r="49" spans="1:6" ht="16.5" customHeight="1">
      <c r="A49" s="26"/>
      <c r="B49" s="33" t="s">
        <v>87</v>
      </c>
      <c r="C49" s="33" t="s">
        <v>87</v>
      </c>
      <c r="D49" s="33" t="s">
        <v>87</v>
      </c>
      <c r="E49" s="33" t="s">
        <v>87</v>
      </c>
      <c r="F49" s="13" t="s">
        <v>87</v>
      </c>
    </row>
    <row r="50" spans="1:6" ht="16.5" customHeight="1">
      <c r="A50" s="29">
        <v>32</v>
      </c>
      <c r="B50" s="30"/>
      <c r="C50" s="30"/>
      <c r="D50" s="30"/>
      <c r="E50" s="30"/>
      <c r="F50" s="15" t="s">
        <v>70</v>
      </c>
    </row>
    <row r="51" spans="1:6" ht="16.5" customHeight="1">
      <c r="A51" s="26"/>
      <c r="B51" s="33" t="s">
        <v>88</v>
      </c>
      <c r="C51" s="33" t="s">
        <v>88</v>
      </c>
      <c r="D51" s="33" t="s">
        <v>88</v>
      </c>
      <c r="E51" s="13" t="s">
        <v>88</v>
      </c>
      <c r="F51" s="13" t="s">
        <v>88</v>
      </c>
    </row>
    <row r="52" spans="1:6" ht="16.5" customHeight="1">
      <c r="A52" s="29">
        <v>33</v>
      </c>
      <c r="B52" s="30"/>
      <c r="C52" s="30"/>
      <c r="D52" s="30"/>
      <c r="E52" s="15" t="s">
        <v>63</v>
      </c>
      <c r="F52" s="30"/>
    </row>
    <row r="53" spans="1:6" ht="16.5" customHeight="1">
      <c r="A53" s="26"/>
      <c r="B53" s="31" t="s">
        <v>89</v>
      </c>
      <c r="C53" s="31" t="s">
        <v>89</v>
      </c>
      <c r="D53" s="31" t="s">
        <v>89</v>
      </c>
      <c r="E53" s="31" t="s">
        <v>89</v>
      </c>
      <c r="F53" s="31" t="s">
        <v>89</v>
      </c>
    </row>
    <row r="54" spans="1:6" ht="16.5" customHeight="1">
      <c r="A54" s="29">
        <v>34</v>
      </c>
      <c r="B54" s="15" t="s">
        <v>38</v>
      </c>
      <c r="C54" s="15" t="s">
        <v>39</v>
      </c>
      <c r="D54" s="15" t="s">
        <v>34</v>
      </c>
      <c r="E54" s="15" t="s">
        <v>48</v>
      </c>
      <c r="F54" s="15" t="s">
        <v>32</v>
      </c>
    </row>
    <row r="55" spans="1:6" ht="16.5" customHeight="1">
      <c r="A55" s="29">
        <v>35</v>
      </c>
      <c r="B55" s="15" t="s">
        <v>33</v>
      </c>
      <c r="C55" s="15" t="s">
        <v>52</v>
      </c>
      <c r="D55" s="15" t="s">
        <v>54</v>
      </c>
      <c r="E55" s="30"/>
      <c r="F55" s="15" t="s">
        <v>60</v>
      </c>
    </row>
    <row r="56" spans="1:6" ht="16.5" customHeight="1">
      <c r="A56" s="26"/>
      <c r="B56" s="31" t="s">
        <v>90</v>
      </c>
      <c r="C56" s="31" t="s">
        <v>90</v>
      </c>
      <c r="D56" s="31" t="s">
        <v>90</v>
      </c>
      <c r="E56" s="31" t="s">
        <v>90</v>
      </c>
      <c r="F56" s="31" t="s">
        <v>90</v>
      </c>
    </row>
    <row r="57" spans="1:6" ht="16.5" customHeight="1">
      <c r="A57" s="29">
        <v>36</v>
      </c>
      <c r="B57" s="30"/>
      <c r="C57" s="15" t="s">
        <v>63</v>
      </c>
      <c r="D57" s="30"/>
      <c r="E57" s="30"/>
      <c r="F57" s="30"/>
    </row>
    <row r="58" spans="1:6" ht="16.5" customHeight="1">
      <c r="A58" s="26"/>
      <c r="B58" s="13" t="s">
        <v>91</v>
      </c>
      <c r="C58" s="13" t="s">
        <v>92</v>
      </c>
      <c r="D58" s="13" t="s">
        <v>93</v>
      </c>
      <c r="E58" s="30"/>
      <c r="F58" s="34"/>
    </row>
    <row r="59" spans="1:6" ht="16.5" customHeight="1">
      <c r="A59" s="26"/>
      <c r="B59" s="15" t="s">
        <v>94</v>
      </c>
      <c r="C59" s="15" t="s">
        <v>95</v>
      </c>
      <c r="D59" s="15" t="s">
        <v>96</v>
      </c>
      <c r="E59" s="30"/>
      <c r="F59" s="12"/>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7"/>
  <sheetViews>
    <sheetView showGridLines="0" workbookViewId="0"/>
  </sheetViews>
  <sheetFormatPr defaultColWidth="8.85546875" defaultRowHeight="15" customHeight="1"/>
  <cols>
    <col min="1" max="1" width="4.42578125" style="5" customWidth="1"/>
    <col min="2" max="2" width="31.28515625" style="5" customWidth="1"/>
    <col min="3" max="3" width="4.140625" style="5" customWidth="1"/>
    <col min="4" max="4" width="30.28515625" style="5" customWidth="1"/>
    <col min="5" max="5" width="4.140625" style="5" customWidth="1"/>
    <col min="6" max="6" width="29" style="5" customWidth="1"/>
    <col min="7" max="7" width="4.140625" style="5" customWidth="1"/>
    <col min="8" max="8" width="29.140625" style="5" customWidth="1"/>
    <col min="9" max="9" width="8.85546875" style="5" customWidth="1"/>
    <col min="10" max="16384" width="8.85546875" style="5"/>
  </cols>
  <sheetData>
    <row r="1" spans="1:8" ht="16.5" customHeight="1">
      <c r="A1" s="35"/>
      <c r="B1" s="22" t="s">
        <v>6</v>
      </c>
      <c r="C1" s="36"/>
      <c r="D1" s="23" t="s">
        <v>7</v>
      </c>
      <c r="E1" s="36"/>
      <c r="F1" s="23" t="s">
        <v>8</v>
      </c>
      <c r="G1" s="37"/>
      <c r="H1" s="38" t="s">
        <v>9</v>
      </c>
    </row>
    <row r="2" spans="1:8" ht="16.5" customHeight="1">
      <c r="A2" s="39"/>
      <c r="B2" s="27" t="s">
        <v>98</v>
      </c>
      <c r="C2" s="39"/>
      <c r="D2" s="40" t="s">
        <v>99</v>
      </c>
      <c r="E2" s="39"/>
      <c r="F2" s="41" t="s">
        <v>100</v>
      </c>
      <c r="G2" s="39"/>
      <c r="H2" s="42" t="s">
        <v>101</v>
      </c>
    </row>
    <row r="3" spans="1:8" ht="16.5" customHeight="1">
      <c r="A3" s="429" t="s">
        <v>102</v>
      </c>
      <c r="B3" s="430"/>
      <c r="C3" s="430"/>
      <c r="D3" s="430"/>
      <c r="E3" s="430"/>
      <c r="F3" s="430"/>
      <c r="G3" s="430"/>
      <c r="H3" s="431"/>
    </row>
    <row r="4" spans="1:8" ht="16.5" customHeight="1">
      <c r="A4" s="43"/>
      <c r="B4" s="44" t="s">
        <v>103</v>
      </c>
      <c r="C4" s="43"/>
      <c r="D4" s="45" t="s">
        <v>104</v>
      </c>
      <c r="E4" s="43"/>
      <c r="F4" s="46" t="s">
        <v>105</v>
      </c>
      <c r="G4" s="43"/>
      <c r="H4" s="46" t="s">
        <v>106</v>
      </c>
    </row>
    <row r="5" spans="1:8" ht="16.5" customHeight="1">
      <c r="A5" s="47">
        <v>40</v>
      </c>
      <c r="B5" s="15" t="s">
        <v>107</v>
      </c>
      <c r="C5" s="47">
        <v>40</v>
      </c>
      <c r="D5" s="15" t="s">
        <v>108</v>
      </c>
      <c r="E5" s="47">
        <v>40</v>
      </c>
      <c r="F5" s="15" t="s">
        <v>109</v>
      </c>
      <c r="G5" s="47">
        <v>40</v>
      </c>
      <c r="H5" s="15" t="s">
        <v>110</v>
      </c>
    </row>
    <row r="6" spans="1:8" ht="16.5" customHeight="1">
      <c r="A6" s="47">
        <v>41</v>
      </c>
      <c r="B6" s="15" t="s">
        <v>111</v>
      </c>
      <c r="C6" s="47">
        <v>41</v>
      </c>
      <c r="D6" s="15" t="s">
        <v>112</v>
      </c>
      <c r="E6" s="47">
        <v>41</v>
      </c>
      <c r="F6" s="15" t="s">
        <v>113</v>
      </c>
      <c r="G6" s="47">
        <v>41</v>
      </c>
      <c r="H6" s="46" t="s">
        <v>114</v>
      </c>
    </row>
    <row r="7" spans="1:8" ht="16.5" customHeight="1">
      <c r="A7" s="47">
        <v>42</v>
      </c>
      <c r="B7" s="48" t="s">
        <v>115</v>
      </c>
      <c r="C7" s="47">
        <v>42</v>
      </c>
      <c r="D7" s="15" t="s">
        <v>116</v>
      </c>
      <c r="E7" s="47">
        <v>42</v>
      </c>
      <c r="F7" s="15" t="s">
        <v>117</v>
      </c>
      <c r="G7" s="47">
        <v>42</v>
      </c>
      <c r="H7" s="15" t="s">
        <v>118</v>
      </c>
    </row>
    <row r="8" spans="1:8" ht="16.5" customHeight="1">
      <c r="A8" s="47">
        <v>43</v>
      </c>
      <c r="B8" s="15" t="s">
        <v>119</v>
      </c>
      <c r="C8" s="47">
        <v>43</v>
      </c>
      <c r="D8" s="15" t="s">
        <v>120</v>
      </c>
      <c r="E8" s="47">
        <v>43</v>
      </c>
      <c r="F8" s="15" t="s">
        <v>121</v>
      </c>
      <c r="G8" s="47">
        <v>43</v>
      </c>
      <c r="H8" s="15" t="s">
        <v>122</v>
      </c>
    </row>
    <row r="9" spans="1:8" ht="16.5" customHeight="1">
      <c r="A9" s="47">
        <v>44</v>
      </c>
      <c r="B9" s="48" t="s">
        <v>123</v>
      </c>
      <c r="C9" s="47">
        <v>44</v>
      </c>
      <c r="D9" s="15" t="s">
        <v>124</v>
      </c>
      <c r="E9" s="47">
        <v>44</v>
      </c>
      <c r="F9" s="46" t="s">
        <v>125</v>
      </c>
      <c r="G9" s="47">
        <v>44</v>
      </c>
      <c r="H9" s="15" t="s">
        <v>126</v>
      </c>
    </row>
    <row r="10" spans="1:8" ht="16.5" customHeight="1">
      <c r="A10" s="47">
        <v>45</v>
      </c>
      <c r="B10" s="15" t="s">
        <v>127</v>
      </c>
      <c r="C10" s="47">
        <v>45</v>
      </c>
      <c r="D10" s="15" t="s">
        <v>128</v>
      </c>
      <c r="E10" s="47">
        <v>45</v>
      </c>
      <c r="F10" s="15" t="s">
        <v>129</v>
      </c>
      <c r="G10" s="47">
        <v>45</v>
      </c>
      <c r="H10" s="15" t="s">
        <v>130</v>
      </c>
    </row>
    <row r="11" spans="1:8" ht="16.5" customHeight="1">
      <c r="A11" s="47">
        <v>46</v>
      </c>
      <c r="B11" s="15" t="s">
        <v>131</v>
      </c>
      <c r="C11" s="47">
        <v>46</v>
      </c>
      <c r="D11" s="15" t="s">
        <v>15</v>
      </c>
      <c r="E11" s="47">
        <v>46</v>
      </c>
      <c r="F11" s="15" t="s">
        <v>132</v>
      </c>
      <c r="G11" s="47">
        <v>46</v>
      </c>
      <c r="H11" s="46" t="s">
        <v>133</v>
      </c>
    </row>
    <row r="12" spans="1:8" ht="16.5" customHeight="1">
      <c r="A12" s="47">
        <v>47</v>
      </c>
      <c r="B12" s="15" t="s">
        <v>134</v>
      </c>
      <c r="C12" s="47">
        <v>47</v>
      </c>
      <c r="D12" s="15" t="s">
        <v>135</v>
      </c>
      <c r="E12" s="47">
        <v>47</v>
      </c>
      <c r="F12" s="46" t="s">
        <v>136</v>
      </c>
      <c r="G12" s="47">
        <v>47</v>
      </c>
      <c r="H12" s="15" t="s">
        <v>137</v>
      </c>
    </row>
    <row r="13" spans="1:8" ht="16.5" customHeight="1">
      <c r="A13" s="47">
        <v>48</v>
      </c>
      <c r="B13" s="15" t="s">
        <v>17</v>
      </c>
      <c r="C13" s="47">
        <v>48</v>
      </c>
      <c r="D13" s="15" t="s">
        <v>138</v>
      </c>
      <c r="E13" s="47">
        <v>48</v>
      </c>
      <c r="F13" s="15" t="s">
        <v>139</v>
      </c>
      <c r="G13" s="47">
        <v>48</v>
      </c>
      <c r="H13" s="15" t="s">
        <v>140</v>
      </c>
    </row>
    <row r="14" spans="1:8" ht="16.5" customHeight="1">
      <c r="A14" s="47">
        <v>49</v>
      </c>
      <c r="B14" s="15" t="s">
        <v>141</v>
      </c>
      <c r="C14" s="47">
        <v>49</v>
      </c>
      <c r="D14" s="46" t="s">
        <v>142</v>
      </c>
      <c r="E14" s="47">
        <v>49</v>
      </c>
      <c r="F14" s="46" t="s">
        <v>143</v>
      </c>
      <c r="G14" s="47">
        <v>49</v>
      </c>
      <c r="H14" s="15" t="s">
        <v>144</v>
      </c>
    </row>
    <row r="15" spans="1:8" ht="16.5" customHeight="1">
      <c r="A15" s="47">
        <v>50</v>
      </c>
      <c r="B15" s="48" t="s">
        <v>145</v>
      </c>
      <c r="C15" s="47">
        <v>50</v>
      </c>
      <c r="D15" s="15" t="s">
        <v>146</v>
      </c>
      <c r="E15" s="47">
        <v>50</v>
      </c>
      <c r="F15" s="15" t="s">
        <v>147</v>
      </c>
      <c r="G15" s="47">
        <v>50</v>
      </c>
      <c r="H15" s="15" t="s">
        <v>148</v>
      </c>
    </row>
    <row r="16" spans="1:8" ht="16.5" customHeight="1">
      <c r="A16" s="47">
        <v>51</v>
      </c>
      <c r="B16" s="15" t="s">
        <v>149</v>
      </c>
      <c r="C16" s="47">
        <v>51</v>
      </c>
      <c r="D16" s="15" t="s">
        <v>150</v>
      </c>
      <c r="E16" s="47">
        <v>51</v>
      </c>
      <c r="F16" s="14"/>
      <c r="G16" s="47">
        <v>51</v>
      </c>
      <c r="H16" s="15" t="s">
        <v>151</v>
      </c>
    </row>
    <row r="17" spans="1:8" ht="16.5" customHeight="1">
      <c r="A17" s="47">
        <v>52</v>
      </c>
      <c r="B17" s="14"/>
      <c r="C17" s="47">
        <v>52</v>
      </c>
      <c r="D17" s="15" t="s">
        <v>152</v>
      </c>
      <c r="E17" s="47">
        <v>52</v>
      </c>
      <c r="F17" s="14"/>
      <c r="G17" s="47">
        <v>52</v>
      </c>
      <c r="H17" s="14"/>
    </row>
    <row r="18" spans="1:8" ht="16.5" customHeight="1">
      <c r="A18" s="429" t="s">
        <v>153</v>
      </c>
      <c r="B18" s="430"/>
      <c r="C18" s="430"/>
      <c r="D18" s="430"/>
      <c r="E18" s="430"/>
      <c r="F18" s="430"/>
      <c r="G18" s="430"/>
      <c r="H18" s="431"/>
    </row>
    <row r="19" spans="1:8" ht="16.5" customHeight="1">
      <c r="A19" s="49"/>
      <c r="B19" s="33" t="s">
        <v>154</v>
      </c>
      <c r="C19" s="49"/>
      <c r="D19" s="33" t="s">
        <v>154</v>
      </c>
      <c r="E19" s="49"/>
      <c r="F19" s="45" t="s">
        <v>155</v>
      </c>
      <c r="G19" s="49"/>
      <c r="H19" s="33" t="s">
        <v>154</v>
      </c>
    </row>
    <row r="20" spans="1:8" ht="16.5" customHeight="1">
      <c r="A20" s="47">
        <v>53</v>
      </c>
      <c r="B20" s="14"/>
      <c r="C20" s="47">
        <v>53</v>
      </c>
      <c r="D20" s="14"/>
      <c r="E20" s="47">
        <v>53</v>
      </c>
      <c r="F20" s="15" t="s">
        <v>140</v>
      </c>
      <c r="G20" s="47">
        <v>53</v>
      </c>
      <c r="H20" s="14"/>
    </row>
    <row r="21" spans="1:8" ht="16.5" customHeight="1">
      <c r="A21" s="47">
        <v>54</v>
      </c>
      <c r="B21" s="14"/>
      <c r="C21" s="47">
        <v>54</v>
      </c>
      <c r="D21" s="14"/>
      <c r="E21" s="47">
        <v>54</v>
      </c>
      <c r="F21" s="15" t="s">
        <v>148</v>
      </c>
      <c r="G21" s="47">
        <v>54</v>
      </c>
      <c r="H21" s="14"/>
    </row>
    <row r="22" spans="1:8" ht="16.5" customHeight="1">
      <c r="A22" s="47">
        <v>55</v>
      </c>
      <c r="B22" s="14"/>
      <c r="C22" s="47">
        <v>55</v>
      </c>
      <c r="D22" s="14"/>
      <c r="E22" s="47">
        <v>55</v>
      </c>
      <c r="F22" s="15" t="s">
        <v>137</v>
      </c>
      <c r="G22" s="47">
        <v>55</v>
      </c>
      <c r="H22" s="14"/>
    </row>
    <row r="23" spans="1:8" ht="16.5" customHeight="1">
      <c r="A23" s="49"/>
      <c r="B23" s="14"/>
      <c r="C23" s="49"/>
      <c r="D23" s="14"/>
      <c r="E23" s="49"/>
      <c r="F23" s="44" t="s">
        <v>156</v>
      </c>
      <c r="G23" s="49"/>
      <c r="H23" s="14"/>
    </row>
    <row r="24" spans="1:8" ht="16.5" customHeight="1">
      <c r="A24" s="47">
        <v>56</v>
      </c>
      <c r="B24" s="14"/>
      <c r="C24" s="47">
        <v>56</v>
      </c>
      <c r="D24" s="14"/>
      <c r="E24" s="47">
        <v>56</v>
      </c>
      <c r="F24" s="15" t="s">
        <v>139</v>
      </c>
      <c r="G24" s="47">
        <v>56</v>
      </c>
      <c r="H24" s="14"/>
    </row>
    <row r="25" spans="1:8" ht="16.5" customHeight="1">
      <c r="A25" s="49"/>
      <c r="B25" s="14"/>
      <c r="C25" s="49"/>
      <c r="D25" s="14"/>
      <c r="E25" s="49"/>
      <c r="F25" s="45" t="s">
        <v>157</v>
      </c>
      <c r="G25" s="49"/>
      <c r="H25" s="14"/>
    </row>
    <row r="26" spans="1:8" ht="16.5" customHeight="1">
      <c r="A26" s="47">
        <v>57</v>
      </c>
      <c r="B26" s="14"/>
      <c r="C26" s="47">
        <v>57</v>
      </c>
      <c r="D26" s="14"/>
      <c r="E26" s="47">
        <v>57</v>
      </c>
      <c r="F26" s="15" t="s">
        <v>150</v>
      </c>
      <c r="G26" s="47">
        <v>57</v>
      </c>
      <c r="H26" s="14"/>
    </row>
    <row r="27" spans="1:8" ht="16.5" customHeight="1">
      <c r="A27" s="47">
        <v>58</v>
      </c>
      <c r="B27" s="14"/>
      <c r="C27" s="47">
        <v>58</v>
      </c>
      <c r="D27" s="14"/>
      <c r="E27" s="47">
        <v>58</v>
      </c>
      <c r="F27" s="15" t="s">
        <v>131</v>
      </c>
      <c r="G27" s="47">
        <v>58</v>
      </c>
      <c r="H27" s="14"/>
    </row>
    <row r="28" spans="1:8" ht="16.5" customHeight="1">
      <c r="A28" s="47">
        <v>59</v>
      </c>
      <c r="B28" s="14"/>
      <c r="C28" s="47">
        <v>59</v>
      </c>
      <c r="D28" s="14"/>
      <c r="E28" s="47">
        <v>59</v>
      </c>
      <c r="F28" s="15" t="s">
        <v>152</v>
      </c>
      <c r="G28" s="47">
        <v>59</v>
      </c>
      <c r="H28" s="14"/>
    </row>
    <row r="29" spans="1:8" ht="16.5" customHeight="1">
      <c r="A29" s="47">
        <v>60</v>
      </c>
      <c r="B29" s="14"/>
      <c r="C29" s="47">
        <v>60</v>
      </c>
      <c r="D29" s="14"/>
      <c r="E29" s="47">
        <v>60</v>
      </c>
      <c r="F29" s="15" t="s">
        <v>146</v>
      </c>
      <c r="G29" s="47">
        <v>60</v>
      </c>
      <c r="H29" s="14"/>
    </row>
    <row r="30" spans="1:8" ht="16.5" customHeight="1">
      <c r="A30" s="47">
        <v>61</v>
      </c>
      <c r="B30" s="14"/>
      <c r="C30" s="47">
        <v>61</v>
      </c>
      <c r="D30" s="14"/>
      <c r="E30" s="47">
        <v>61</v>
      </c>
      <c r="F30" s="15" t="s">
        <v>134</v>
      </c>
      <c r="G30" s="47">
        <v>61</v>
      </c>
      <c r="H30" s="14"/>
    </row>
    <row r="31" spans="1:8" ht="16.5" customHeight="1">
      <c r="A31" s="429" t="s">
        <v>158</v>
      </c>
      <c r="B31" s="430"/>
      <c r="C31" s="430"/>
      <c r="D31" s="430"/>
      <c r="E31" s="430"/>
      <c r="F31" s="430"/>
      <c r="G31" s="430"/>
      <c r="H31" s="431"/>
    </row>
    <row r="32" spans="1:8" ht="16.5" customHeight="1">
      <c r="A32" s="43"/>
      <c r="B32" s="44" t="s">
        <v>159</v>
      </c>
      <c r="C32" s="43"/>
      <c r="D32" s="48" t="s">
        <v>160</v>
      </c>
      <c r="E32" s="43"/>
      <c r="F32" s="48" t="s">
        <v>161</v>
      </c>
      <c r="G32" s="43"/>
      <c r="H32" s="50" t="s">
        <v>162</v>
      </c>
    </row>
    <row r="33" spans="1:8" ht="16.5" customHeight="1">
      <c r="A33" s="47">
        <v>62</v>
      </c>
      <c r="B33" s="15" t="s">
        <v>128</v>
      </c>
      <c r="C33" s="47">
        <v>62</v>
      </c>
      <c r="D33" s="15" t="s">
        <v>117</v>
      </c>
      <c r="E33" s="47">
        <v>62</v>
      </c>
      <c r="F33" s="15" t="s">
        <v>110</v>
      </c>
      <c r="G33" s="47">
        <v>62</v>
      </c>
      <c r="H33" s="15" t="s">
        <v>111</v>
      </c>
    </row>
    <row r="34" spans="1:8" ht="16.5" customHeight="1">
      <c r="A34" s="47">
        <v>63</v>
      </c>
      <c r="B34" s="15" t="s">
        <v>135</v>
      </c>
      <c r="C34" s="47">
        <v>63</v>
      </c>
      <c r="D34" s="15" t="s">
        <v>121</v>
      </c>
      <c r="E34" s="47">
        <v>63</v>
      </c>
      <c r="F34" s="45" t="s">
        <v>163</v>
      </c>
      <c r="G34" s="47">
        <v>63</v>
      </c>
      <c r="H34" s="15" t="s">
        <v>107</v>
      </c>
    </row>
    <row r="35" spans="1:8" ht="16.5" customHeight="1">
      <c r="A35" s="47">
        <v>64</v>
      </c>
      <c r="B35" s="15" t="s">
        <v>138</v>
      </c>
      <c r="C35" s="47">
        <v>64</v>
      </c>
      <c r="D35" s="15" t="s">
        <v>109</v>
      </c>
      <c r="E35" s="47">
        <v>64</v>
      </c>
      <c r="F35" s="15" t="s">
        <v>15</v>
      </c>
      <c r="G35" s="47">
        <v>64</v>
      </c>
      <c r="H35" s="46" t="s">
        <v>164</v>
      </c>
    </row>
    <row r="36" spans="1:8" ht="16.5" customHeight="1">
      <c r="A36" s="47">
        <v>65</v>
      </c>
      <c r="B36" s="15" t="s">
        <v>124</v>
      </c>
      <c r="C36" s="47">
        <v>65</v>
      </c>
      <c r="D36" s="15" t="s">
        <v>113</v>
      </c>
      <c r="E36" s="47">
        <v>65</v>
      </c>
      <c r="F36" s="15" t="s">
        <v>119</v>
      </c>
      <c r="G36" s="47">
        <v>65</v>
      </c>
      <c r="H36" s="15" t="s">
        <v>132</v>
      </c>
    </row>
    <row r="37" spans="1:8" ht="16.5" customHeight="1">
      <c r="A37" s="47">
        <v>66</v>
      </c>
      <c r="B37" s="15" t="s">
        <v>112</v>
      </c>
      <c r="C37" s="47">
        <v>66</v>
      </c>
      <c r="D37" s="15" t="s">
        <v>122</v>
      </c>
      <c r="E37" s="47">
        <v>66</v>
      </c>
      <c r="F37" s="48" t="s">
        <v>165</v>
      </c>
      <c r="G37" s="47">
        <v>66</v>
      </c>
      <c r="H37" s="15" t="s">
        <v>129</v>
      </c>
    </row>
    <row r="38" spans="1:8" ht="16.5" customHeight="1">
      <c r="A38" s="47">
        <v>67</v>
      </c>
      <c r="B38" s="15" t="s">
        <v>108</v>
      </c>
      <c r="C38" s="47">
        <v>67</v>
      </c>
      <c r="D38" s="48" t="s">
        <v>166</v>
      </c>
      <c r="E38" s="47">
        <v>67</v>
      </c>
      <c r="F38" s="15" t="s">
        <v>167</v>
      </c>
      <c r="G38" s="47">
        <v>67</v>
      </c>
      <c r="H38" s="15" t="s">
        <v>127</v>
      </c>
    </row>
    <row r="39" spans="1:8" ht="16.5" customHeight="1">
      <c r="A39" s="47">
        <v>68</v>
      </c>
      <c r="B39" s="15" t="s">
        <v>120</v>
      </c>
      <c r="C39" s="47">
        <v>68</v>
      </c>
      <c r="D39" s="15" t="s">
        <v>126</v>
      </c>
      <c r="E39" s="47">
        <v>68</v>
      </c>
      <c r="F39" s="46" t="s">
        <v>168</v>
      </c>
      <c r="G39" s="47">
        <v>68</v>
      </c>
      <c r="H39" s="46" t="s">
        <v>169</v>
      </c>
    </row>
    <row r="40" spans="1:8" ht="16.5" customHeight="1">
      <c r="A40" s="47">
        <v>69</v>
      </c>
      <c r="B40" s="15" t="s">
        <v>116</v>
      </c>
      <c r="C40" s="47">
        <v>69</v>
      </c>
      <c r="D40" s="15" t="s">
        <v>118</v>
      </c>
      <c r="E40" s="47">
        <v>69</v>
      </c>
      <c r="F40" s="15" t="s">
        <v>141</v>
      </c>
      <c r="G40" s="47">
        <v>69</v>
      </c>
      <c r="H40" s="15" t="s">
        <v>152</v>
      </c>
    </row>
    <row r="41" spans="1:8" ht="16.5" customHeight="1">
      <c r="A41" s="47">
        <v>70</v>
      </c>
      <c r="B41" s="48" t="s">
        <v>170</v>
      </c>
      <c r="C41" s="47">
        <v>70</v>
      </c>
      <c r="D41" s="15" t="s">
        <v>130</v>
      </c>
      <c r="E41" s="47">
        <v>70</v>
      </c>
      <c r="F41" s="15" t="s">
        <v>131</v>
      </c>
      <c r="G41" s="47">
        <v>70</v>
      </c>
      <c r="H41" s="15" t="s">
        <v>146</v>
      </c>
    </row>
    <row r="42" spans="1:8" ht="16.5" customHeight="1">
      <c r="A42" s="47">
        <v>71</v>
      </c>
      <c r="B42" s="15" t="s">
        <v>148</v>
      </c>
      <c r="C42" s="47">
        <v>71</v>
      </c>
      <c r="D42" s="15" t="s">
        <v>144</v>
      </c>
      <c r="E42" s="47">
        <v>71</v>
      </c>
      <c r="F42" s="15" t="s">
        <v>134</v>
      </c>
      <c r="G42" s="47">
        <v>71</v>
      </c>
      <c r="H42" s="15" t="s">
        <v>150</v>
      </c>
    </row>
    <row r="43" spans="1:8" ht="16.5" customHeight="1">
      <c r="A43" s="47">
        <v>72</v>
      </c>
      <c r="B43" s="15" t="s">
        <v>151</v>
      </c>
      <c r="C43" s="47">
        <v>72</v>
      </c>
      <c r="D43" s="48" t="s">
        <v>171</v>
      </c>
      <c r="E43" s="47">
        <v>72</v>
      </c>
      <c r="F43" s="15" t="s">
        <v>17</v>
      </c>
      <c r="G43" s="47">
        <v>72</v>
      </c>
      <c r="H43" s="48" t="s">
        <v>172</v>
      </c>
    </row>
    <row r="44" spans="1:8" ht="16.5" customHeight="1">
      <c r="A44" s="47">
        <v>73</v>
      </c>
      <c r="B44" s="15" t="s">
        <v>137</v>
      </c>
      <c r="C44" s="47">
        <v>73</v>
      </c>
      <c r="D44" s="15" t="s">
        <v>173</v>
      </c>
      <c r="E44" s="47">
        <v>73</v>
      </c>
      <c r="F44" s="45" t="s">
        <v>174</v>
      </c>
      <c r="G44" s="47">
        <v>73</v>
      </c>
      <c r="H44" s="15" t="s">
        <v>147</v>
      </c>
    </row>
    <row r="45" spans="1:8" ht="16.5" customHeight="1">
      <c r="A45" s="47">
        <v>74</v>
      </c>
      <c r="B45" s="15" t="s">
        <v>140</v>
      </c>
      <c r="C45" s="47">
        <v>74</v>
      </c>
      <c r="D45" s="15" t="s">
        <v>149</v>
      </c>
      <c r="E45" s="47">
        <v>74</v>
      </c>
      <c r="F45" s="15" t="s">
        <v>175</v>
      </c>
      <c r="G45" s="47">
        <v>74</v>
      </c>
      <c r="H45" s="48" t="s">
        <v>176</v>
      </c>
    </row>
    <row r="46" spans="1:8" ht="16.5" customHeight="1">
      <c r="A46" s="47">
        <v>75</v>
      </c>
      <c r="B46" s="51" t="s">
        <v>177</v>
      </c>
      <c r="C46" s="47">
        <v>75</v>
      </c>
      <c r="D46" s="48" t="s">
        <v>178</v>
      </c>
      <c r="E46" s="47">
        <v>75</v>
      </c>
      <c r="F46" s="46" t="s">
        <v>179</v>
      </c>
      <c r="G46" s="47">
        <v>75</v>
      </c>
      <c r="H46" s="15" t="s">
        <v>180</v>
      </c>
    </row>
    <row r="47" spans="1:8" ht="16.5" customHeight="1">
      <c r="A47" s="47">
        <v>76</v>
      </c>
      <c r="B47" s="15" t="s">
        <v>181</v>
      </c>
      <c r="C47" s="47">
        <v>76</v>
      </c>
      <c r="D47" s="15" t="s">
        <v>182</v>
      </c>
      <c r="E47" s="47">
        <v>76</v>
      </c>
      <c r="F47" s="15" t="s">
        <v>183</v>
      </c>
      <c r="G47" s="47">
        <v>76</v>
      </c>
      <c r="H47" s="46" t="s">
        <v>184</v>
      </c>
    </row>
    <row r="48" spans="1:8" ht="16.5" customHeight="1">
      <c r="A48" s="47">
        <v>77</v>
      </c>
      <c r="B48" s="14"/>
      <c r="C48" s="47">
        <v>77</v>
      </c>
      <c r="D48" s="15" t="s">
        <v>185</v>
      </c>
      <c r="E48" s="47">
        <v>77</v>
      </c>
      <c r="F48" s="48" t="s">
        <v>186</v>
      </c>
      <c r="G48" s="47">
        <v>77</v>
      </c>
      <c r="H48" s="15" t="s">
        <v>187</v>
      </c>
    </row>
    <row r="49" spans="1:8" ht="16.5" customHeight="1">
      <c r="A49" s="47">
        <v>78</v>
      </c>
      <c r="B49" s="14"/>
      <c r="C49" s="47">
        <v>78</v>
      </c>
      <c r="D49" s="14"/>
      <c r="E49" s="47">
        <v>78</v>
      </c>
      <c r="F49" s="15" t="s">
        <v>188</v>
      </c>
      <c r="G49" s="47">
        <v>78</v>
      </c>
      <c r="H49" s="14"/>
    </row>
    <row r="50" spans="1:8" ht="16.5" customHeight="1">
      <c r="A50" s="432" t="s">
        <v>189</v>
      </c>
      <c r="B50" s="430"/>
      <c r="C50" s="430"/>
      <c r="D50" s="430"/>
      <c r="E50" s="430"/>
      <c r="F50" s="430"/>
      <c r="G50" s="430"/>
      <c r="H50" s="431"/>
    </row>
    <row r="51" spans="1:8" ht="16.5" customHeight="1">
      <c r="A51" s="49"/>
      <c r="B51" s="48" t="s">
        <v>190</v>
      </c>
      <c r="C51" s="49"/>
      <c r="D51" s="45" t="s">
        <v>191</v>
      </c>
      <c r="E51" s="49"/>
      <c r="F51" s="44" t="s">
        <v>192</v>
      </c>
      <c r="G51" s="49"/>
      <c r="H51" s="13" t="s">
        <v>193</v>
      </c>
    </row>
    <row r="52" spans="1:8" ht="16.5" customHeight="1">
      <c r="A52" s="47">
        <v>79</v>
      </c>
      <c r="B52" s="15" t="s">
        <v>122</v>
      </c>
      <c r="C52" s="47">
        <v>79</v>
      </c>
      <c r="D52" s="15" t="s">
        <v>107</v>
      </c>
      <c r="E52" s="47">
        <v>79</v>
      </c>
      <c r="F52" s="15" t="s">
        <v>118</v>
      </c>
      <c r="G52" s="47">
        <v>79</v>
      </c>
      <c r="H52" s="15" t="s">
        <v>119</v>
      </c>
    </row>
    <row r="53" spans="1:8" ht="16.5" customHeight="1">
      <c r="A53" s="47">
        <v>80</v>
      </c>
      <c r="B53" s="15" t="s">
        <v>130</v>
      </c>
      <c r="C53" s="47">
        <v>80</v>
      </c>
      <c r="D53" s="15" t="s">
        <v>111</v>
      </c>
      <c r="E53" s="47">
        <v>80</v>
      </c>
      <c r="F53" s="15" t="s">
        <v>140</v>
      </c>
      <c r="G53" s="47">
        <v>80</v>
      </c>
      <c r="H53" s="15" t="s">
        <v>112</v>
      </c>
    </row>
    <row r="54" spans="1:8" ht="16.5" customHeight="1">
      <c r="A54" s="47">
        <v>81</v>
      </c>
      <c r="B54" s="15" t="s">
        <v>121</v>
      </c>
      <c r="C54" s="47">
        <v>81</v>
      </c>
      <c r="D54" s="46" t="s">
        <v>194</v>
      </c>
      <c r="E54" s="47">
        <v>81</v>
      </c>
      <c r="F54" s="46" t="s">
        <v>195</v>
      </c>
      <c r="G54" s="47">
        <v>81</v>
      </c>
      <c r="H54" s="15" t="s">
        <v>15</v>
      </c>
    </row>
    <row r="55" spans="1:8" ht="16.5" customHeight="1">
      <c r="A55" s="47">
        <v>82</v>
      </c>
      <c r="B55" s="15" t="s">
        <v>126</v>
      </c>
      <c r="C55" s="47">
        <v>82</v>
      </c>
      <c r="D55" s="15" t="s">
        <v>132</v>
      </c>
      <c r="E55" s="47">
        <v>82</v>
      </c>
      <c r="F55" s="15" t="s">
        <v>151</v>
      </c>
      <c r="G55" s="47">
        <v>82</v>
      </c>
      <c r="H55" s="46" t="s">
        <v>196</v>
      </c>
    </row>
    <row r="56" spans="1:8" ht="16.5" customHeight="1">
      <c r="A56" s="47">
        <v>83</v>
      </c>
      <c r="B56" s="15" t="s">
        <v>109</v>
      </c>
      <c r="C56" s="47">
        <v>83</v>
      </c>
      <c r="D56" s="15" t="s">
        <v>129</v>
      </c>
      <c r="E56" s="47">
        <v>83</v>
      </c>
      <c r="F56" s="15" t="s">
        <v>144</v>
      </c>
      <c r="G56" s="47">
        <v>83</v>
      </c>
      <c r="H56" s="15" t="s">
        <v>131</v>
      </c>
    </row>
    <row r="57" spans="1:8" ht="16.5" customHeight="1">
      <c r="A57" s="47">
        <v>84</v>
      </c>
      <c r="B57" s="46" t="s">
        <v>197</v>
      </c>
      <c r="C57" s="47">
        <v>84</v>
      </c>
      <c r="D57" s="46" t="s">
        <v>198</v>
      </c>
      <c r="E57" s="47">
        <v>84</v>
      </c>
      <c r="F57" s="15" t="s">
        <v>137</v>
      </c>
      <c r="G57" s="47">
        <v>84</v>
      </c>
      <c r="H57" s="15" t="s">
        <v>17</v>
      </c>
    </row>
    <row r="58" spans="1:8" ht="16.5" customHeight="1">
      <c r="A58" s="47">
        <v>85</v>
      </c>
      <c r="B58" s="15" t="s">
        <v>150</v>
      </c>
      <c r="C58" s="47">
        <v>85</v>
      </c>
      <c r="D58" s="15" t="s">
        <v>148</v>
      </c>
      <c r="E58" s="47">
        <v>85</v>
      </c>
      <c r="F58" s="46" t="s">
        <v>199</v>
      </c>
      <c r="G58" s="47">
        <v>85</v>
      </c>
      <c r="H58" s="15" t="s">
        <v>141</v>
      </c>
    </row>
    <row r="59" spans="1:8" ht="16.5" customHeight="1">
      <c r="A59" s="47">
        <v>86</v>
      </c>
      <c r="B59" s="15" t="s">
        <v>152</v>
      </c>
      <c r="C59" s="47">
        <v>86</v>
      </c>
      <c r="D59" s="48" t="s">
        <v>200</v>
      </c>
      <c r="E59" s="47">
        <v>86</v>
      </c>
      <c r="F59" s="15" t="s">
        <v>167</v>
      </c>
      <c r="G59" s="47">
        <v>86</v>
      </c>
      <c r="H59" s="15" t="s">
        <v>134</v>
      </c>
    </row>
    <row r="60" spans="1:8" ht="16.5" customHeight="1">
      <c r="A60" s="47">
        <v>87</v>
      </c>
      <c r="B60" s="15" t="s">
        <v>146</v>
      </c>
      <c r="C60" s="47">
        <v>87</v>
      </c>
      <c r="D60" s="15" t="s">
        <v>147</v>
      </c>
      <c r="E60" s="47">
        <v>87</v>
      </c>
      <c r="F60" s="15" t="s">
        <v>149</v>
      </c>
      <c r="G60" s="47">
        <v>87</v>
      </c>
      <c r="H60" s="15" t="s">
        <v>127</v>
      </c>
    </row>
    <row r="61" spans="1:8" ht="16.5" customHeight="1">
      <c r="A61" s="433" t="s">
        <v>201</v>
      </c>
      <c r="B61" s="434"/>
      <c r="C61" s="434"/>
      <c r="D61" s="434"/>
      <c r="E61" s="434"/>
      <c r="F61" s="434"/>
      <c r="G61" s="434"/>
      <c r="H61" s="435"/>
    </row>
    <row r="62" spans="1:8" ht="16.5" customHeight="1">
      <c r="A62" s="49"/>
      <c r="B62" s="48" t="s">
        <v>202</v>
      </c>
      <c r="C62" s="49"/>
      <c r="D62" s="46" t="s">
        <v>203</v>
      </c>
      <c r="E62" s="49"/>
      <c r="F62" s="46" t="s">
        <v>204</v>
      </c>
      <c r="G62" s="49"/>
      <c r="H62" s="44" t="s">
        <v>205</v>
      </c>
    </row>
    <row r="63" spans="1:8" ht="16.5" customHeight="1">
      <c r="A63" s="47">
        <v>88</v>
      </c>
      <c r="B63" s="15" t="s">
        <v>151</v>
      </c>
      <c r="C63" s="47">
        <v>88</v>
      </c>
      <c r="D63" s="15" t="s">
        <v>146</v>
      </c>
      <c r="E63" s="47">
        <v>88</v>
      </c>
      <c r="F63" s="15" t="s">
        <v>150</v>
      </c>
      <c r="G63" s="47">
        <v>88</v>
      </c>
      <c r="H63" s="15" t="s">
        <v>137</v>
      </c>
    </row>
    <row r="64" spans="1:8" ht="16.5" customHeight="1">
      <c r="A64" s="47">
        <v>89</v>
      </c>
      <c r="B64" s="48" t="s">
        <v>206</v>
      </c>
      <c r="C64" s="47">
        <v>89</v>
      </c>
      <c r="D64" s="15" t="s">
        <v>152</v>
      </c>
      <c r="E64" s="47">
        <v>89</v>
      </c>
      <c r="F64" s="14"/>
      <c r="G64" s="47">
        <v>89</v>
      </c>
      <c r="H64" s="15" t="s">
        <v>148</v>
      </c>
    </row>
    <row r="65" spans="1:8" ht="16.5" customHeight="1">
      <c r="A65" s="47">
        <v>90</v>
      </c>
      <c r="B65" s="15" t="s">
        <v>147</v>
      </c>
      <c r="C65" s="47">
        <v>90</v>
      </c>
      <c r="D65" s="14"/>
      <c r="E65" s="47">
        <v>90</v>
      </c>
      <c r="F65" s="14"/>
      <c r="G65" s="47">
        <v>90</v>
      </c>
      <c r="H65" s="14"/>
    </row>
    <row r="66" spans="1:8" ht="16.5" customHeight="1">
      <c r="A66" s="429" t="s">
        <v>207</v>
      </c>
      <c r="B66" s="430"/>
      <c r="C66" s="430"/>
      <c r="D66" s="430"/>
      <c r="E66" s="430"/>
      <c r="F66" s="430"/>
      <c r="G66" s="430"/>
      <c r="H66" s="431"/>
    </row>
    <row r="67" spans="1:8" ht="16.5" customHeight="1">
      <c r="A67" s="49"/>
      <c r="B67" s="52" t="s">
        <v>208</v>
      </c>
      <c r="C67" s="49"/>
      <c r="D67" s="45" t="s">
        <v>209</v>
      </c>
      <c r="E67" s="49"/>
      <c r="F67" s="52" t="s">
        <v>210</v>
      </c>
      <c r="G67" s="49"/>
      <c r="H67" s="45" t="s">
        <v>211</v>
      </c>
    </row>
    <row r="68" spans="1:8" ht="16.5" customHeight="1">
      <c r="A68" s="47">
        <v>91</v>
      </c>
      <c r="B68" s="15" t="s">
        <v>138</v>
      </c>
      <c r="C68" s="47">
        <v>91</v>
      </c>
      <c r="D68" s="15" t="s">
        <v>118</v>
      </c>
      <c r="E68" s="47">
        <v>91</v>
      </c>
      <c r="F68" s="15" t="s">
        <v>111</v>
      </c>
      <c r="G68" s="47">
        <v>91</v>
      </c>
      <c r="H68" s="15" t="s">
        <v>167</v>
      </c>
    </row>
    <row r="69" spans="1:8" ht="16.5" customHeight="1">
      <c r="A69" s="47">
        <v>92</v>
      </c>
      <c r="B69" s="15" t="s">
        <v>15</v>
      </c>
      <c r="C69" s="47">
        <v>92</v>
      </c>
      <c r="D69" s="15" t="s">
        <v>126</v>
      </c>
      <c r="E69" s="47">
        <v>92</v>
      </c>
      <c r="F69" s="15" t="s">
        <v>107</v>
      </c>
      <c r="G69" s="47">
        <v>92</v>
      </c>
      <c r="H69" s="50" t="s">
        <v>212</v>
      </c>
    </row>
    <row r="70" spans="1:8" ht="16.5" customHeight="1">
      <c r="A70" s="47">
        <v>93</v>
      </c>
      <c r="B70" s="14"/>
      <c r="C70" s="47">
        <v>93</v>
      </c>
      <c r="D70" s="15" t="s">
        <v>144</v>
      </c>
      <c r="E70" s="47">
        <v>93</v>
      </c>
      <c r="F70" s="50" t="s">
        <v>213</v>
      </c>
      <c r="G70" s="47">
        <v>93</v>
      </c>
      <c r="H70" s="15" t="s">
        <v>137</v>
      </c>
    </row>
    <row r="71" spans="1:8" ht="16.5" customHeight="1">
      <c r="A71" s="47">
        <v>94</v>
      </c>
      <c r="B71" s="44" t="s">
        <v>214</v>
      </c>
      <c r="C71" s="47">
        <v>94</v>
      </c>
      <c r="D71" s="15" t="s">
        <v>140</v>
      </c>
      <c r="E71" s="47">
        <v>94</v>
      </c>
      <c r="F71" s="15" t="s">
        <v>109</v>
      </c>
      <c r="G71" s="47">
        <v>94</v>
      </c>
      <c r="H71" s="15" t="s">
        <v>151</v>
      </c>
    </row>
    <row r="72" spans="1:8" ht="16.5" customHeight="1">
      <c r="A72" s="47">
        <v>95</v>
      </c>
      <c r="B72" s="15" t="s">
        <v>129</v>
      </c>
      <c r="C72" s="47">
        <v>95</v>
      </c>
      <c r="D72" s="44" t="s">
        <v>215</v>
      </c>
      <c r="E72" s="47">
        <v>95</v>
      </c>
      <c r="F72" s="15" t="s">
        <v>122</v>
      </c>
      <c r="G72" s="47">
        <v>95</v>
      </c>
      <c r="H72" s="15" t="s">
        <v>148</v>
      </c>
    </row>
    <row r="73" spans="1:8" ht="16.5" customHeight="1">
      <c r="A73" s="47">
        <v>96</v>
      </c>
      <c r="B73" s="15" t="s">
        <v>141</v>
      </c>
      <c r="C73" s="47">
        <v>96</v>
      </c>
      <c r="D73" s="15" t="s">
        <v>134</v>
      </c>
      <c r="E73" s="47">
        <v>96</v>
      </c>
      <c r="F73" s="15" t="s">
        <v>121</v>
      </c>
      <c r="G73" s="47">
        <v>96</v>
      </c>
      <c r="H73" s="44" t="s">
        <v>216</v>
      </c>
    </row>
    <row r="74" spans="1:8" ht="16.5" customHeight="1">
      <c r="A74" s="47">
        <v>97</v>
      </c>
      <c r="B74" s="15" t="s">
        <v>132</v>
      </c>
      <c r="C74" s="47">
        <v>97</v>
      </c>
      <c r="D74" s="15" t="s">
        <v>17</v>
      </c>
      <c r="E74" s="47">
        <v>97</v>
      </c>
      <c r="F74" s="50" t="s">
        <v>217</v>
      </c>
      <c r="G74" s="47">
        <v>97</v>
      </c>
      <c r="H74" s="15" t="s">
        <v>149</v>
      </c>
    </row>
    <row r="75" spans="1:8" ht="16.5" customHeight="1">
      <c r="A75" s="47">
        <v>98</v>
      </c>
      <c r="B75" s="15" t="s">
        <v>127</v>
      </c>
      <c r="C75" s="47">
        <v>98</v>
      </c>
      <c r="D75" s="44" t="s">
        <v>218</v>
      </c>
      <c r="E75" s="47">
        <v>98</v>
      </c>
      <c r="F75" s="15" t="s">
        <v>219</v>
      </c>
      <c r="G75" s="47">
        <v>98</v>
      </c>
      <c r="H75" s="50" t="s">
        <v>220</v>
      </c>
    </row>
    <row r="76" spans="1:8" ht="16.5" customHeight="1">
      <c r="A76" s="47">
        <v>99</v>
      </c>
      <c r="B76" s="15" t="s">
        <v>131</v>
      </c>
      <c r="C76" s="47">
        <v>99</v>
      </c>
      <c r="D76" s="15" t="s">
        <v>147</v>
      </c>
      <c r="E76" s="47">
        <v>99</v>
      </c>
      <c r="F76" s="50" t="s">
        <v>221</v>
      </c>
      <c r="G76" s="47">
        <v>99</v>
      </c>
      <c r="H76" s="15" t="s">
        <v>152</v>
      </c>
    </row>
    <row r="77" spans="1:8" ht="16.5" customHeight="1">
      <c r="A77" s="47">
        <v>100</v>
      </c>
      <c r="B77" s="14"/>
      <c r="C77" s="47">
        <v>100</v>
      </c>
      <c r="D77" s="14"/>
      <c r="E77" s="47">
        <v>100</v>
      </c>
      <c r="F77" s="15" t="s">
        <v>146</v>
      </c>
      <c r="G77" s="47">
        <v>100</v>
      </c>
      <c r="H77" s="15" t="s">
        <v>150</v>
      </c>
    </row>
  </sheetData>
  <mergeCells count="6">
    <mergeCell ref="A66:H66"/>
    <mergeCell ref="A3:H3"/>
    <mergeCell ref="A18:H18"/>
    <mergeCell ref="A31:H31"/>
    <mergeCell ref="A50:H50"/>
    <mergeCell ref="A61:H61"/>
  </mergeCells>
  <pageMargins left="0.7" right="0.7" top="0.75" bottom="0.75" header="0.3" footer="0.3"/>
  <pageSetup orientation="portrait"/>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01"/>
  <sheetViews>
    <sheetView showGridLines="0" workbookViewId="0"/>
  </sheetViews>
  <sheetFormatPr defaultColWidth="8.85546875" defaultRowHeight="15" customHeight="1"/>
  <cols>
    <col min="1" max="1" width="23.28515625" style="5" customWidth="1"/>
    <col min="2" max="2" width="8.85546875" style="5" hidden="1" customWidth="1"/>
    <col min="3" max="4" width="7.140625" style="5" customWidth="1"/>
    <col min="5" max="5" width="24.85546875" style="5" customWidth="1"/>
    <col min="6" max="6" width="9.42578125" style="5" customWidth="1"/>
    <col min="7" max="7" width="18" style="5" customWidth="1"/>
    <col min="8" max="8" width="7.42578125" style="5" customWidth="1"/>
    <col min="9" max="9" width="9.42578125" style="5" customWidth="1"/>
    <col min="10" max="10" width="11.85546875" style="5" customWidth="1"/>
    <col min="11" max="11" width="17.7109375" style="5" customWidth="1"/>
    <col min="12" max="14" width="10.7109375" style="5" customWidth="1"/>
    <col min="15" max="16" width="11.42578125" style="5" customWidth="1"/>
    <col min="17" max="17" width="8.85546875" style="5" hidden="1" customWidth="1"/>
    <col min="18" max="19" width="11.42578125" style="5" customWidth="1"/>
    <col min="20" max="20" width="16.28515625" style="5" customWidth="1"/>
    <col min="21" max="21" width="23.7109375" style="5" customWidth="1"/>
    <col min="22" max="22" width="8.85546875" style="5" customWidth="1"/>
    <col min="23" max="16384" width="8.85546875" style="5"/>
  </cols>
  <sheetData>
    <row r="1" spans="1:21" ht="59.45" customHeight="1">
      <c r="A1" s="53" t="s">
        <v>223</v>
      </c>
      <c r="B1" s="54" t="s">
        <v>224</v>
      </c>
      <c r="C1" s="55" t="s">
        <v>225</v>
      </c>
      <c r="D1" s="55" t="s">
        <v>226</v>
      </c>
      <c r="E1" s="55" t="s">
        <v>227</v>
      </c>
      <c r="F1" s="55" t="s">
        <v>228</v>
      </c>
      <c r="G1" s="56" t="s">
        <v>229</v>
      </c>
      <c r="H1" s="55" t="s">
        <v>230</v>
      </c>
      <c r="I1" s="55" t="s">
        <v>231</v>
      </c>
      <c r="J1" s="57" t="s">
        <v>232</v>
      </c>
      <c r="K1" s="55" t="s">
        <v>233</v>
      </c>
      <c r="L1" s="55" t="s">
        <v>234</v>
      </c>
      <c r="M1" s="55" t="s">
        <v>235</v>
      </c>
      <c r="N1" s="57" t="s">
        <v>236</v>
      </c>
      <c r="O1" s="55" t="s">
        <v>237</v>
      </c>
      <c r="P1" s="57" t="s">
        <v>238</v>
      </c>
      <c r="Q1" s="54" t="s">
        <v>239</v>
      </c>
      <c r="R1" s="55" t="s">
        <v>240</v>
      </c>
      <c r="S1" s="55" t="s">
        <v>241</v>
      </c>
      <c r="T1" s="55" t="s">
        <v>242</v>
      </c>
      <c r="U1" s="56" t="s">
        <v>243</v>
      </c>
    </row>
    <row r="2" spans="1:21" ht="14.45" customHeight="1">
      <c r="A2" s="56" t="str">
        <f t="shared" ref="A2:A33" si="0">B2</f>
        <v>Medley C 7-8</v>
      </c>
      <c r="B2" s="56" t="str">
        <f t="shared" ref="B2:B33" si="1">CONCATENATE(G2," ",J2)</f>
        <v>Medley C 7-8</v>
      </c>
      <c r="C2" s="58">
        <v>1</v>
      </c>
      <c r="D2" s="59"/>
      <c r="E2" s="60" t="s">
        <v>244</v>
      </c>
      <c r="F2" s="61" t="str">
        <f>VLOOKUP(E2,'ATHLETE LIST'!A$2:B$151,2,FALSE)</f>
        <v>ATLK</v>
      </c>
      <c r="G2" s="56" t="s">
        <v>246</v>
      </c>
      <c r="H2" s="61" t="s">
        <v>247</v>
      </c>
      <c r="I2" s="55" t="s">
        <v>248</v>
      </c>
      <c r="J2" s="56" t="str">
        <f t="shared" ref="J2:J33" si="2">CONCATENATE(H2," ",I2)</f>
        <v>C 7-8</v>
      </c>
      <c r="K2" s="55" t="s">
        <v>25</v>
      </c>
      <c r="L2" s="62"/>
      <c r="M2" s="62"/>
      <c r="N2" s="62">
        <f t="shared" ref="N2:N33" si="3">L2-M2</f>
        <v>0</v>
      </c>
      <c r="O2" s="63"/>
      <c r="P2" s="64" t="str">
        <f t="shared" ref="P2:P13" si="4">Q2</f>
        <v/>
      </c>
      <c r="Q2" s="65" t="str">
        <f>IF(ISBLANK(H2),"",IF(N2&gt;=VLOOKUP(H2,'DATA VALIDATION'!$G$2:$H$8,2,FALSE),"MOVE UP",""))</f>
        <v/>
      </c>
      <c r="R2" s="64" t="s">
        <v>249</v>
      </c>
      <c r="S2" s="59"/>
      <c r="T2" s="66">
        <v>45409</v>
      </c>
      <c r="U2" s="56" t="s">
        <v>250</v>
      </c>
    </row>
    <row r="3" spans="1:21" ht="16.5" customHeight="1">
      <c r="A3" s="56" t="str">
        <f t="shared" si="0"/>
        <v>Medley C 7-8</v>
      </c>
      <c r="B3" s="56" t="str">
        <f t="shared" si="1"/>
        <v>Medley C 7-8</v>
      </c>
      <c r="C3" s="58">
        <v>1</v>
      </c>
      <c r="D3" s="59"/>
      <c r="E3" s="60" t="s">
        <v>111</v>
      </c>
      <c r="F3" s="61" t="str">
        <f>VLOOKUP(E3,'ATHLETE LIST'!A$2:B$151,2,FALSE)</f>
        <v>ATLK</v>
      </c>
      <c r="G3" s="56" t="s">
        <v>246</v>
      </c>
      <c r="H3" s="61" t="s">
        <v>247</v>
      </c>
      <c r="I3" s="55" t="s">
        <v>248</v>
      </c>
      <c r="J3" s="56" t="str">
        <f t="shared" si="2"/>
        <v>C 7-8</v>
      </c>
      <c r="K3" s="55" t="s">
        <v>25</v>
      </c>
      <c r="L3" s="62"/>
      <c r="M3" s="62"/>
      <c r="N3" s="62">
        <f t="shared" si="3"/>
        <v>0</v>
      </c>
      <c r="O3" s="63"/>
      <c r="P3" s="64" t="str">
        <f t="shared" si="4"/>
        <v/>
      </c>
      <c r="Q3" s="65" t="str">
        <f>IF(ISBLANK(H3),"",IF(N3&gt;=VLOOKUP(H3,'DATA VALIDATION'!$G$2:$H$8,2,FALSE),"MOVE UP",""))</f>
        <v/>
      </c>
      <c r="R3" s="64" t="s">
        <v>249</v>
      </c>
      <c r="S3" s="59"/>
      <c r="T3" s="66">
        <v>45409</v>
      </c>
      <c r="U3" s="56" t="s">
        <v>250</v>
      </c>
    </row>
    <row r="4" spans="1:21" ht="14.45" customHeight="1">
      <c r="A4" s="67" t="str">
        <f t="shared" si="0"/>
        <v>Medley BI 9-11</v>
      </c>
      <c r="B4" s="68" t="str">
        <f t="shared" si="1"/>
        <v>Medley BI 9-11</v>
      </c>
      <c r="C4" s="69">
        <v>1</v>
      </c>
      <c r="D4" s="70"/>
      <c r="E4" s="15" t="s">
        <v>119</v>
      </c>
      <c r="F4" s="61" t="str">
        <f>VLOOKUP(E4,'ATHLETE LIST'!A$2:B$151,2,FALSE)</f>
        <v>STAR</v>
      </c>
      <c r="G4" s="56" t="s">
        <v>246</v>
      </c>
      <c r="H4" s="55" t="s">
        <v>252</v>
      </c>
      <c r="I4" s="55" t="s">
        <v>253</v>
      </c>
      <c r="J4" s="71" t="str">
        <f t="shared" si="2"/>
        <v>BI 9-11</v>
      </c>
      <c r="K4" s="55" t="s">
        <v>25</v>
      </c>
      <c r="L4" s="72">
        <v>4</v>
      </c>
      <c r="M4" s="72">
        <v>0.1</v>
      </c>
      <c r="N4" s="73">
        <f t="shared" si="3"/>
        <v>3.9</v>
      </c>
      <c r="O4" s="70"/>
      <c r="P4" s="71" t="str">
        <f t="shared" si="4"/>
        <v/>
      </c>
      <c r="Q4" s="68" t="str">
        <f>IF(ISBLANK(H4),"",IF(N4&gt;=VLOOKUP(H4,'DATA VALIDATION'!$G$2:$H$8,2,FALSE),"MOVE UP",""))</f>
        <v/>
      </c>
      <c r="R4" s="70"/>
      <c r="S4" s="70"/>
      <c r="T4" s="74">
        <v>45409</v>
      </c>
      <c r="U4" s="75" t="s">
        <v>250</v>
      </c>
    </row>
    <row r="5" spans="1:21" ht="14.45" customHeight="1">
      <c r="A5" s="56" t="str">
        <f t="shared" si="0"/>
        <v>Medley BI 15-17</v>
      </c>
      <c r="B5" s="56" t="str">
        <f t="shared" si="1"/>
        <v>Medley BI 15-17</v>
      </c>
      <c r="C5" s="76">
        <v>1</v>
      </c>
      <c r="D5" s="77"/>
      <c r="E5" s="78" t="s">
        <v>254</v>
      </c>
      <c r="F5" s="79" t="str">
        <f>VLOOKUP(E5,'ATHLETE LIST'!A$2:B$151,2,FALSE)</f>
        <v>ATLK</v>
      </c>
      <c r="G5" s="56" t="s">
        <v>246</v>
      </c>
      <c r="H5" s="79" t="s">
        <v>252</v>
      </c>
      <c r="I5" s="55" t="s">
        <v>255</v>
      </c>
      <c r="J5" s="56" t="str">
        <f t="shared" si="2"/>
        <v>BI 15-17</v>
      </c>
      <c r="K5" s="55" t="s">
        <v>25</v>
      </c>
      <c r="L5" s="72">
        <v>0</v>
      </c>
      <c r="M5" s="72">
        <v>0</v>
      </c>
      <c r="N5" s="62">
        <f t="shared" si="3"/>
        <v>0</v>
      </c>
      <c r="O5" s="77"/>
      <c r="P5" s="80" t="str">
        <f t="shared" si="4"/>
        <v/>
      </c>
      <c r="Q5" s="81" t="str">
        <f>IF(ISBLANK(H5),"",IF(N5&gt;=VLOOKUP(H5,'DATA VALIDATION'!$G$2:$H$8,2,FALSE),"MOVE UP",""))</f>
        <v/>
      </c>
      <c r="R5" s="77"/>
      <c r="S5" s="77"/>
      <c r="T5" s="66">
        <v>45409</v>
      </c>
      <c r="U5" s="56" t="s">
        <v>250</v>
      </c>
    </row>
    <row r="6" spans="1:21" ht="14.45" customHeight="1">
      <c r="A6" s="56" t="str">
        <f t="shared" si="0"/>
        <v>Medley BI 15-17</v>
      </c>
      <c r="B6" s="56" t="str">
        <f t="shared" si="1"/>
        <v>Medley BI 15-17</v>
      </c>
      <c r="C6" s="58">
        <v>1</v>
      </c>
      <c r="D6" s="59"/>
      <c r="E6" s="60" t="s">
        <v>256</v>
      </c>
      <c r="F6" s="61" t="str">
        <f>VLOOKUP(E6,'ATHLETE LIST'!A$2:B$151,2,FALSE)</f>
        <v>ATLK</v>
      </c>
      <c r="G6" s="56" t="s">
        <v>246</v>
      </c>
      <c r="H6" s="61" t="s">
        <v>252</v>
      </c>
      <c r="I6" s="55" t="s">
        <v>255</v>
      </c>
      <c r="J6" s="56" t="str">
        <f t="shared" si="2"/>
        <v>BI 15-17</v>
      </c>
      <c r="K6" s="55" t="s">
        <v>25</v>
      </c>
      <c r="L6" s="72">
        <v>5.2</v>
      </c>
      <c r="M6" s="72">
        <v>0</v>
      </c>
      <c r="N6" s="62">
        <f t="shared" si="3"/>
        <v>5.2</v>
      </c>
      <c r="O6" s="58">
        <v>1</v>
      </c>
      <c r="P6" s="64" t="str">
        <f t="shared" si="4"/>
        <v>MOVE UP</v>
      </c>
      <c r="Q6" s="65" t="str">
        <f>IF(ISBLANK(H6),"",IF(N6&gt;=VLOOKUP(H6,'DATA VALIDATION'!$G$2:$H$8,2,FALSE),"MOVE UP",""))</f>
        <v>MOVE UP</v>
      </c>
      <c r="R6" s="59"/>
      <c r="S6" s="59"/>
      <c r="T6" s="66">
        <v>45409</v>
      </c>
      <c r="U6" s="56" t="s">
        <v>250</v>
      </c>
    </row>
    <row r="7" spans="1:21" ht="14.45" customHeight="1">
      <c r="A7" s="56" t="str">
        <f t="shared" si="0"/>
        <v>Medley BI 15-17</v>
      </c>
      <c r="B7" s="56" t="str">
        <f t="shared" si="1"/>
        <v>Medley BI 15-17</v>
      </c>
      <c r="C7" s="58">
        <v>1</v>
      </c>
      <c r="D7" s="59"/>
      <c r="E7" s="60" t="s">
        <v>134</v>
      </c>
      <c r="F7" s="61" t="str">
        <f>VLOOKUP(E7,'ATHLETE LIST'!A$2:B$151,2,FALSE)</f>
        <v>ATLK</v>
      </c>
      <c r="G7" s="56" t="s">
        <v>246</v>
      </c>
      <c r="H7" s="61" t="s">
        <v>252</v>
      </c>
      <c r="I7" s="55" t="s">
        <v>255</v>
      </c>
      <c r="J7" s="56" t="str">
        <f t="shared" si="2"/>
        <v>BI 15-17</v>
      </c>
      <c r="K7" s="55" t="s">
        <v>25</v>
      </c>
      <c r="L7" s="72">
        <v>5.3</v>
      </c>
      <c r="M7" s="72">
        <v>0.3</v>
      </c>
      <c r="N7" s="62">
        <f t="shared" si="3"/>
        <v>5</v>
      </c>
      <c r="O7" s="58">
        <v>2</v>
      </c>
      <c r="P7" s="64" t="str">
        <f t="shared" si="4"/>
        <v>MOVE UP</v>
      </c>
      <c r="Q7" s="65" t="str">
        <f>IF(ISBLANK(H7),"",IF(N7&gt;=VLOOKUP(H7,'DATA VALIDATION'!$G$2:$H$8,2,FALSE),"MOVE UP",""))</f>
        <v>MOVE UP</v>
      </c>
      <c r="R7" s="59"/>
      <c r="S7" s="59"/>
      <c r="T7" s="66">
        <v>45409</v>
      </c>
      <c r="U7" s="56" t="s">
        <v>250</v>
      </c>
    </row>
    <row r="8" spans="1:21" ht="14.45" customHeight="1">
      <c r="A8" s="56" t="str">
        <f t="shared" si="0"/>
        <v>Medley BI 15-17</v>
      </c>
      <c r="B8" s="56" t="str">
        <f t="shared" si="1"/>
        <v>Medley BI 15-17</v>
      </c>
      <c r="C8" s="58">
        <v>1</v>
      </c>
      <c r="D8" s="59"/>
      <c r="E8" s="60" t="s">
        <v>17</v>
      </c>
      <c r="F8" s="61" t="str">
        <f>VLOOKUP(E8,'ATHLETE LIST'!A$2:B$151,2,FALSE)</f>
        <v>ETIN</v>
      </c>
      <c r="G8" s="56" t="s">
        <v>246</v>
      </c>
      <c r="H8" s="61" t="s">
        <v>252</v>
      </c>
      <c r="I8" s="55" t="s">
        <v>255</v>
      </c>
      <c r="J8" s="56" t="str">
        <f t="shared" si="2"/>
        <v>BI 15-17</v>
      </c>
      <c r="K8" s="55" t="s">
        <v>25</v>
      </c>
      <c r="L8" s="72">
        <v>4.5</v>
      </c>
      <c r="M8" s="72">
        <v>0.4</v>
      </c>
      <c r="N8" s="62">
        <f t="shared" si="3"/>
        <v>4.0999999999999996</v>
      </c>
      <c r="O8" s="58">
        <v>4</v>
      </c>
      <c r="P8" s="64" t="str">
        <f t="shared" si="4"/>
        <v/>
      </c>
      <c r="Q8" s="65" t="str">
        <f>IF(ISBLANK(H8),"",IF(N8&gt;=VLOOKUP(H8,'DATA VALIDATION'!$G$2:$H$8,2,FALSE),"MOVE UP",""))</f>
        <v/>
      </c>
      <c r="R8" s="59"/>
      <c r="S8" s="59"/>
      <c r="T8" s="66">
        <v>45409</v>
      </c>
      <c r="U8" s="56" t="s">
        <v>250</v>
      </c>
    </row>
    <row r="9" spans="1:21" ht="14.45" customHeight="1">
      <c r="A9" s="56" t="str">
        <f t="shared" si="0"/>
        <v>Medley BI 15-17</v>
      </c>
      <c r="B9" s="56" t="str">
        <f t="shared" si="1"/>
        <v>Medley BI 15-17</v>
      </c>
      <c r="C9" s="58">
        <v>1</v>
      </c>
      <c r="D9" s="59"/>
      <c r="E9" s="60" t="s">
        <v>141</v>
      </c>
      <c r="F9" s="61" t="str">
        <f>VLOOKUP(E9,'ATHLETE LIST'!A$2:B$151,2,FALSE)</f>
        <v>ATLK</v>
      </c>
      <c r="G9" s="56" t="s">
        <v>246</v>
      </c>
      <c r="H9" s="61" t="s">
        <v>252</v>
      </c>
      <c r="I9" s="55" t="s">
        <v>255</v>
      </c>
      <c r="J9" s="56" t="str">
        <f t="shared" si="2"/>
        <v>BI 15-17</v>
      </c>
      <c r="K9" s="55" t="s">
        <v>25</v>
      </c>
      <c r="L9" s="72">
        <v>4.8</v>
      </c>
      <c r="M9" s="72">
        <v>0.3</v>
      </c>
      <c r="N9" s="62">
        <f t="shared" si="3"/>
        <v>4.5</v>
      </c>
      <c r="O9" s="58">
        <v>3</v>
      </c>
      <c r="P9" s="64" t="str">
        <f t="shared" si="4"/>
        <v/>
      </c>
      <c r="Q9" s="65" t="str">
        <f>IF(ISBLANK(H9),"",IF(N9&gt;=VLOOKUP(H9,'DATA VALIDATION'!$G$2:$H$8,2,FALSE),"MOVE UP",""))</f>
        <v/>
      </c>
      <c r="R9" s="59"/>
      <c r="S9" s="59"/>
      <c r="T9" s="66">
        <v>45409</v>
      </c>
      <c r="U9" s="56" t="s">
        <v>250</v>
      </c>
    </row>
    <row r="10" spans="1:21" ht="14.45" customHeight="1">
      <c r="A10" s="67" t="str">
        <f t="shared" si="0"/>
        <v>Medley BA 18+</v>
      </c>
      <c r="B10" s="68" t="str">
        <f t="shared" si="1"/>
        <v>Medley BA 18+</v>
      </c>
      <c r="C10" s="69">
        <v>1</v>
      </c>
      <c r="D10" s="70"/>
      <c r="E10" s="15" t="s">
        <v>149</v>
      </c>
      <c r="F10" s="61" t="str">
        <f>VLOOKUP(E10,'ATHLETE LIST'!A$2:B$151,2,FALSE)</f>
        <v>ATLK</v>
      </c>
      <c r="G10" s="56" t="s">
        <v>246</v>
      </c>
      <c r="H10" s="55" t="s">
        <v>259</v>
      </c>
      <c r="I10" s="55" t="s">
        <v>260</v>
      </c>
      <c r="J10" s="71" t="str">
        <f t="shared" si="2"/>
        <v>BA 18+</v>
      </c>
      <c r="K10" s="55" t="s">
        <v>25</v>
      </c>
      <c r="L10" s="72">
        <v>6.6</v>
      </c>
      <c r="M10" s="72">
        <v>0.2</v>
      </c>
      <c r="N10" s="73">
        <f t="shared" si="3"/>
        <v>6.3999999999999995</v>
      </c>
      <c r="O10" s="70"/>
      <c r="P10" s="71" t="str">
        <f t="shared" si="4"/>
        <v/>
      </c>
      <c r="Q10" s="68" t="str">
        <f>IF(ISBLANK(H10),"",IF(N10&gt;=VLOOKUP(H10,'DATA VALIDATION'!$G$2:$H$8,2,FALSE),"MOVE UP",""))</f>
        <v/>
      </c>
      <c r="R10" s="70"/>
      <c r="S10" s="70"/>
      <c r="T10" s="74">
        <v>45409</v>
      </c>
      <c r="U10" s="75" t="s">
        <v>250</v>
      </c>
    </row>
    <row r="11" spans="1:21" ht="14.45" customHeight="1">
      <c r="A11" s="56" t="str">
        <f t="shared" si="0"/>
        <v>Medley C 9-11</v>
      </c>
      <c r="B11" s="56" t="str">
        <f t="shared" si="1"/>
        <v>Medley C 9-11</v>
      </c>
      <c r="C11" s="58">
        <v>2</v>
      </c>
      <c r="D11" s="59"/>
      <c r="E11" s="60" t="s">
        <v>108</v>
      </c>
      <c r="F11" s="61" t="str">
        <f>VLOOKUP(E11,'ATHLETE LIST'!A$2:B$151,2,FALSE)</f>
        <v>ETIN</v>
      </c>
      <c r="G11" s="56" t="s">
        <v>246</v>
      </c>
      <c r="H11" s="61" t="s">
        <v>247</v>
      </c>
      <c r="I11" s="55" t="s">
        <v>253</v>
      </c>
      <c r="J11" s="56" t="str">
        <f t="shared" si="2"/>
        <v>C 9-11</v>
      </c>
      <c r="K11" s="55" t="s">
        <v>27</v>
      </c>
      <c r="L11" s="72"/>
      <c r="M11" s="72"/>
      <c r="N11" s="62">
        <f t="shared" si="3"/>
        <v>0</v>
      </c>
      <c r="O11" s="59"/>
      <c r="P11" s="64" t="str">
        <f t="shared" si="4"/>
        <v/>
      </c>
      <c r="Q11" s="65" t="str">
        <f>IF(ISBLANK(H11),"",IF(N11&gt;=VLOOKUP(H11,'DATA VALIDATION'!$G$2:$H$8,2,FALSE),"MOVE UP",""))</f>
        <v/>
      </c>
      <c r="R11" s="64" t="s">
        <v>261</v>
      </c>
      <c r="S11" s="59"/>
      <c r="T11" s="66">
        <v>45409</v>
      </c>
      <c r="U11" s="56" t="s">
        <v>250</v>
      </c>
    </row>
    <row r="12" spans="1:21" ht="14.45" customHeight="1">
      <c r="A12" s="56" t="str">
        <f t="shared" si="0"/>
        <v>Medley C 9-11</v>
      </c>
      <c r="B12" s="56" t="str">
        <f t="shared" si="1"/>
        <v>Medley C 9-11</v>
      </c>
      <c r="C12" s="58">
        <v>2</v>
      </c>
      <c r="D12" s="59"/>
      <c r="E12" s="60" t="s">
        <v>112</v>
      </c>
      <c r="F12" s="61" t="str">
        <f>VLOOKUP(E12,'ATHLETE LIST'!A$2:B$151,2,FALSE)</f>
        <v>ETIN</v>
      </c>
      <c r="G12" s="56" t="s">
        <v>246</v>
      </c>
      <c r="H12" s="61" t="s">
        <v>247</v>
      </c>
      <c r="I12" s="55" t="s">
        <v>253</v>
      </c>
      <c r="J12" s="56" t="str">
        <f t="shared" si="2"/>
        <v>C 9-11</v>
      </c>
      <c r="K12" s="55" t="s">
        <v>27</v>
      </c>
      <c r="L12" s="72"/>
      <c r="M12" s="72"/>
      <c r="N12" s="62">
        <f t="shared" si="3"/>
        <v>0</v>
      </c>
      <c r="O12" s="59"/>
      <c r="P12" s="64" t="str">
        <f t="shared" si="4"/>
        <v/>
      </c>
      <c r="Q12" s="65" t="str">
        <f>IF(ISBLANK(H12),"",IF(N12&gt;=VLOOKUP(H12,'DATA VALIDATION'!$G$2:$H$8,2,FALSE),"MOVE UP",""))</f>
        <v/>
      </c>
      <c r="R12" s="64" t="s">
        <v>261</v>
      </c>
      <c r="S12" s="59"/>
      <c r="T12" s="66">
        <v>45409</v>
      </c>
      <c r="U12" s="56" t="s">
        <v>250</v>
      </c>
    </row>
    <row r="13" spans="1:21" ht="14.45" customHeight="1">
      <c r="A13" s="56" t="str">
        <f t="shared" si="0"/>
        <v>Medley C 9-11</v>
      </c>
      <c r="B13" s="56" t="str">
        <f t="shared" si="1"/>
        <v>Medley C 9-11</v>
      </c>
      <c r="C13" s="58">
        <v>2</v>
      </c>
      <c r="D13" s="59"/>
      <c r="E13" s="60" t="s">
        <v>262</v>
      </c>
      <c r="F13" s="61" t="str">
        <f>VLOOKUP(E13,'ATHLETE LIST'!A$2:B$151,2,FALSE)</f>
        <v>ETIN</v>
      </c>
      <c r="G13" s="56" t="s">
        <v>246</v>
      </c>
      <c r="H13" s="61" t="s">
        <v>247</v>
      </c>
      <c r="I13" s="55" t="s">
        <v>253</v>
      </c>
      <c r="J13" s="56" t="str">
        <f t="shared" si="2"/>
        <v>C 9-11</v>
      </c>
      <c r="K13" s="55" t="s">
        <v>27</v>
      </c>
      <c r="L13" s="72"/>
      <c r="M13" s="72"/>
      <c r="N13" s="62">
        <f t="shared" si="3"/>
        <v>0</v>
      </c>
      <c r="O13" s="59"/>
      <c r="P13" s="64" t="str">
        <f t="shared" si="4"/>
        <v/>
      </c>
      <c r="Q13" s="65" t="str">
        <f>IF(ISBLANK(H13),"",IF(N13&gt;=VLOOKUP(H13,'DATA VALIDATION'!$G$2:$H$8,2,FALSE),"MOVE UP",""))</f>
        <v/>
      </c>
      <c r="R13" s="64" t="s">
        <v>249</v>
      </c>
      <c r="S13" s="59"/>
      <c r="T13" s="66">
        <v>45409</v>
      </c>
      <c r="U13" s="56" t="s">
        <v>250</v>
      </c>
    </row>
    <row r="14" spans="1:21" ht="14.45" customHeight="1">
      <c r="A14" s="56" t="str">
        <f t="shared" si="0"/>
        <v>Medley C 9-11</v>
      </c>
      <c r="B14" s="56" t="str">
        <f t="shared" si="1"/>
        <v>Medley C 9-11</v>
      </c>
      <c r="C14" s="58">
        <v>2</v>
      </c>
      <c r="D14" s="59"/>
      <c r="E14" s="60" t="s">
        <v>120</v>
      </c>
      <c r="F14" s="61" t="str">
        <f>VLOOKUP(E14,'ATHLETE LIST'!A$2:B$151,2,FALSE)</f>
        <v>ETIN</v>
      </c>
      <c r="G14" s="56" t="s">
        <v>246</v>
      </c>
      <c r="H14" s="61" t="s">
        <v>247</v>
      </c>
      <c r="I14" s="55" t="s">
        <v>253</v>
      </c>
      <c r="J14" s="56" t="str">
        <f t="shared" si="2"/>
        <v>C 9-11</v>
      </c>
      <c r="K14" s="55" t="s">
        <v>27</v>
      </c>
      <c r="L14" s="72"/>
      <c r="M14" s="72"/>
      <c r="N14" s="62">
        <f t="shared" si="3"/>
        <v>0</v>
      </c>
      <c r="O14" s="59"/>
      <c r="P14" s="64" t="s">
        <v>257</v>
      </c>
      <c r="Q14" s="65" t="str">
        <f>IF(ISBLANK(H14),"",IF(N14&gt;=VLOOKUP(H14,'DATA VALIDATION'!$G$2:$H$8,2,FALSE),"MOVE UP",""))</f>
        <v/>
      </c>
      <c r="R14" s="64" t="s">
        <v>263</v>
      </c>
      <c r="S14" s="59"/>
      <c r="T14" s="66">
        <v>45409</v>
      </c>
      <c r="U14" s="56" t="s">
        <v>250</v>
      </c>
    </row>
    <row r="15" spans="1:21" ht="14.45" customHeight="1">
      <c r="A15" s="56" t="str">
        <f t="shared" si="0"/>
        <v>Medley C 9-11</v>
      </c>
      <c r="B15" s="56" t="str">
        <f t="shared" si="1"/>
        <v>Medley C 9-11</v>
      </c>
      <c r="C15" s="58">
        <v>2</v>
      </c>
      <c r="D15" s="59"/>
      <c r="E15" s="60" t="s">
        <v>124</v>
      </c>
      <c r="F15" s="61" t="str">
        <f>VLOOKUP(E15,'ATHLETE LIST'!A$2:B$151,2,FALSE)</f>
        <v>ATLK</v>
      </c>
      <c r="G15" s="56" t="s">
        <v>246</v>
      </c>
      <c r="H15" s="61" t="s">
        <v>247</v>
      </c>
      <c r="I15" s="55" t="s">
        <v>253</v>
      </c>
      <c r="J15" s="56" t="str">
        <f t="shared" si="2"/>
        <v>C 9-11</v>
      </c>
      <c r="K15" s="55" t="s">
        <v>27</v>
      </c>
      <c r="L15" s="72"/>
      <c r="M15" s="72"/>
      <c r="N15" s="62">
        <f t="shared" si="3"/>
        <v>0</v>
      </c>
      <c r="O15" s="59"/>
      <c r="P15" s="64" t="s">
        <v>257</v>
      </c>
      <c r="Q15" s="65" t="str">
        <f>IF(ISBLANK(H15),"",IF(N15&gt;=VLOOKUP(H15,'DATA VALIDATION'!$G$2:$H$8,2,FALSE),"MOVE UP",""))</f>
        <v/>
      </c>
      <c r="R15" s="64" t="s">
        <v>263</v>
      </c>
      <c r="S15" s="59"/>
      <c r="T15" s="66">
        <v>45409</v>
      </c>
      <c r="U15" s="56" t="s">
        <v>250</v>
      </c>
    </row>
    <row r="16" spans="1:21" ht="14.45" customHeight="1">
      <c r="A16" s="56" t="str">
        <f t="shared" si="0"/>
        <v>Medley C 9-11</v>
      </c>
      <c r="B16" s="56" t="str">
        <f t="shared" si="1"/>
        <v>Medley C 9-11</v>
      </c>
      <c r="C16" s="58">
        <v>2</v>
      </c>
      <c r="D16" s="59"/>
      <c r="E16" s="60" t="s">
        <v>128</v>
      </c>
      <c r="F16" s="61" t="str">
        <f>VLOOKUP(E16,'ATHLETE LIST'!A$2:B$151,2,FALSE)</f>
        <v>ETIN</v>
      </c>
      <c r="G16" s="56" t="s">
        <v>246</v>
      </c>
      <c r="H16" s="61" t="s">
        <v>247</v>
      </c>
      <c r="I16" s="55" t="s">
        <v>253</v>
      </c>
      <c r="J16" s="56" t="str">
        <f t="shared" si="2"/>
        <v>C 9-11</v>
      </c>
      <c r="K16" s="55" t="s">
        <v>27</v>
      </c>
      <c r="L16" s="72"/>
      <c r="M16" s="72"/>
      <c r="N16" s="62">
        <f t="shared" si="3"/>
        <v>0</v>
      </c>
      <c r="O16" s="59"/>
      <c r="P16" s="64" t="str">
        <f>Q16</f>
        <v/>
      </c>
      <c r="Q16" s="65" t="str">
        <f>IF(ISBLANK(H16),"",IF(N16&gt;=VLOOKUP(H16,'DATA VALIDATION'!$G$2:$H$8,2,FALSE),"MOVE UP",""))</f>
        <v/>
      </c>
      <c r="R16" s="64" t="s">
        <v>249</v>
      </c>
      <c r="S16" s="59"/>
      <c r="T16" s="66">
        <v>45409</v>
      </c>
      <c r="U16" s="56" t="s">
        <v>250</v>
      </c>
    </row>
    <row r="17" spans="1:21" ht="14.45" customHeight="1">
      <c r="A17" s="56" t="str">
        <f t="shared" si="0"/>
        <v>Medley C 9-11</v>
      </c>
      <c r="B17" s="56" t="str">
        <f t="shared" si="1"/>
        <v>Medley C 9-11</v>
      </c>
      <c r="C17" s="58">
        <v>2</v>
      </c>
      <c r="D17" s="59"/>
      <c r="E17" s="60" t="s">
        <v>15</v>
      </c>
      <c r="F17" s="61" t="str">
        <f>VLOOKUP(E17,'ATHLETE LIST'!A$2:B$151,2,FALSE)</f>
        <v>ATLK</v>
      </c>
      <c r="G17" s="56" t="s">
        <v>246</v>
      </c>
      <c r="H17" s="61" t="s">
        <v>247</v>
      </c>
      <c r="I17" s="55" t="s">
        <v>253</v>
      </c>
      <c r="J17" s="56" t="str">
        <f t="shared" si="2"/>
        <v>C 9-11</v>
      </c>
      <c r="K17" s="55" t="s">
        <v>27</v>
      </c>
      <c r="L17" s="72"/>
      <c r="M17" s="72"/>
      <c r="N17" s="62">
        <f t="shared" si="3"/>
        <v>0</v>
      </c>
      <c r="O17" s="59"/>
      <c r="P17" s="64" t="s">
        <v>257</v>
      </c>
      <c r="Q17" s="65" t="str">
        <f>IF(ISBLANK(H17),"",IF(N17&gt;=VLOOKUP(H17,'DATA VALIDATION'!$G$2:$H$8,2,FALSE),"MOVE UP",""))</f>
        <v/>
      </c>
      <c r="R17" s="64" t="s">
        <v>263</v>
      </c>
      <c r="S17" s="59"/>
      <c r="T17" s="66">
        <v>45409</v>
      </c>
      <c r="U17" s="56" t="s">
        <v>250</v>
      </c>
    </row>
    <row r="18" spans="1:21" ht="14.45" customHeight="1">
      <c r="A18" s="56" t="str">
        <f t="shared" si="0"/>
        <v>Medley C 9-11</v>
      </c>
      <c r="B18" s="56" t="str">
        <f t="shared" si="1"/>
        <v>Medley C 9-11</v>
      </c>
      <c r="C18" s="58">
        <v>2</v>
      </c>
      <c r="D18" s="59"/>
      <c r="E18" s="60" t="s">
        <v>135</v>
      </c>
      <c r="F18" s="61" t="str">
        <f>VLOOKUP(E18,'ATHLETE LIST'!A$2:B$151,2,FALSE)</f>
        <v>ETIN</v>
      </c>
      <c r="G18" s="56" t="s">
        <v>246</v>
      </c>
      <c r="H18" s="61" t="s">
        <v>247</v>
      </c>
      <c r="I18" s="55" t="s">
        <v>253</v>
      </c>
      <c r="J18" s="56" t="str">
        <f t="shared" si="2"/>
        <v>C 9-11</v>
      </c>
      <c r="K18" s="55" t="s">
        <v>27</v>
      </c>
      <c r="L18" s="72"/>
      <c r="M18" s="72"/>
      <c r="N18" s="62">
        <f t="shared" si="3"/>
        <v>0</v>
      </c>
      <c r="O18" s="59"/>
      <c r="P18" s="64" t="str">
        <f t="shared" ref="P18:P52" si="5">Q18</f>
        <v/>
      </c>
      <c r="Q18" s="65" t="str">
        <f>IF(ISBLANK(H18),"",IF(N18&gt;=VLOOKUP(H18,'DATA VALIDATION'!$G$2:$H$8,2,FALSE),"MOVE UP",""))</f>
        <v/>
      </c>
      <c r="R18" s="64" t="s">
        <v>249</v>
      </c>
      <c r="S18" s="59"/>
      <c r="T18" s="66">
        <v>45409</v>
      </c>
      <c r="U18" s="56" t="s">
        <v>250</v>
      </c>
    </row>
    <row r="19" spans="1:21" ht="14.45" customHeight="1">
      <c r="A19" s="56" t="str">
        <f t="shared" si="0"/>
        <v>Medley C 9-11</v>
      </c>
      <c r="B19" s="56" t="str">
        <f t="shared" si="1"/>
        <v>Medley C 9-11</v>
      </c>
      <c r="C19" s="58">
        <v>2</v>
      </c>
      <c r="D19" s="59"/>
      <c r="E19" s="60" t="s">
        <v>138</v>
      </c>
      <c r="F19" s="61" t="str">
        <f>VLOOKUP(E19,'ATHLETE LIST'!A$2:B$151,2,FALSE)</f>
        <v>ETIN</v>
      </c>
      <c r="G19" s="56" t="s">
        <v>246</v>
      </c>
      <c r="H19" s="61" t="s">
        <v>247</v>
      </c>
      <c r="I19" s="55" t="s">
        <v>253</v>
      </c>
      <c r="J19" s="56" t="str">
        <f t="shared" si="2"/>
        <v>C 9-11</v>
      </c>
      <c r="K19" s="55" t="s">
        <v>27</v>
      </c>
      <c r="L19" s="72"/>
      <c r="M19" s="72"/>
      <c r="N19" s="62">
        <f t="shared" si="3"/>
        <v>0</v>
      </c>
      <c r="O19" s="59"/>
      <c r="P19" s="64" t="str">
        <f t="shared" si="5"/>
        <v/>
      </c>
      <c r="Q19" s="65" t="str">
        <f>IF(ISBLANK(H19),"",IF(N19&gt;=VLOOKUP(H19,'DATA VALIDATION'!$G$2:$H$8,2,FALSE),"MOVE UP",""))</f>
        <v/>
      </c>
      <c r="R19" s="64" t="s">
        <v>249</v>
      </c>
      <c r="S19" s="59"/>
      <c r="T19" s="66">
        <v>45409</v>
      </c>
      <c r="U19" s="56" t="s">
        <v>250</v>
      </c>
    </row>
    <row r="20" spans="1:21" ht="14.45" customHeight="1">
      <c r="A20" s="67" t="str">
        <f t="shared" si="0"/>
        <v>Medley BA 15-17</v>
      </c>
      <c r="B20" s="68" t="str">
        <f t="shared" si="1"/>
        <v>Medley BA 15-17</v>
      </c>
      <c r="C20" s="69">
        <v>2</v>
      </c>
      <c r="D20" s="70"/>
      <c r="E20" s="15" t="s">
        <v>146</v>
      </c>
      <c r="F20" s="61" t="str">
        <f>VLOOKUP(E20,'ATHLETE LIST'!A$2:B$151,2,FALSE)</f>
        <v>ATLK</v>
      </c>
      <c r="G20" s="56" t="s">
        <v>246</v>
      </c>
      <c r="H20" s="55" t="s">
        <v>259</v>
      </c>
      <c r="I20" s="55" t="s">
        <v>255</v>
      </c>
      <c r="J20" s="71" t="str">
        <f t="shared" si="2"/>
        <v>BA 15-17</v>
      </c>
      <c r="K20" s="55" t="s">
        <v>27</v>
      </c>
      <c r="L20" s="72">
        <v>5.2</v>
      </c>
      <c r="M20" s="72">
        <v>0.2</v>
      </c>
      <c r="N20" s="73">
        <f t="shared" si="3"/>
        <v>5</v>
      </c>
      <c r="O20" s="69">
        <v>3</v>
      </c>
      <c r="P20" s="71" t="str">
        <f t="shared" si="5"/>
        <v/>
      </c>
      <c r="Q20" s="68" t="str">
        <f>IF(ISBLANK(H20),"",IF(N20&gt;=VLOOKUP(H20,'DATA VALIDATION'!$G$2:$H$8,2,FALSE),"MOVE UP",""))</f>
        <v/>
      </c>
      <c r="R20" s="70"/>
      <c r="S20" s="70"/>
      <c r="T20" s="74">
        <v>45409</v>
      </c>
      <c r="U20" s="75" t="s">
        <v>250</v>
      </c>
    </row>
    <row r="21" spans="1:21" ht="14.45" customHeight="1">
      <c r="A21" s="67" t="str">
        <f t="shared" si="0"/>
        <v>Medley BA 15-17</v>
      </c>
      <c r="B21" s="68" t="str">
        <f t="shared" si="1"/>
        <v>Medley BA 15-17</v>
      </c>
      <c r="C21" s="69">
        <v>2</v>
      </c>
      <c r="D21" s="70"/>
      <c r="E21" s="15" t="s">
        <v>150</v>
      </c>
      <c r="F21" s="61" t="str">
        <f>VLOOKUP(E21,'ATHLETE LIST'!A$2:B$151,2,FALSE)</f>
        <v>ATLK</v>
      </c>
      <c r="G21" s="56" t="s">
        <v>246</v>
      </c>
      <c r="H21" s="55" t="s">
        <v>259</v>
      </c>
      <c r="I21" s="55" t="s">
        <v>255</v>
      </c>
      <c r="J21" s="71" t="str">
        <f t="shared" si="2"/>
        <v>BA 15-17</v>
      </c>
      <c r="K21" s="55" t="s">
        <v>27</v>
      </c>
      <c r="L21" s="72">
        <v>5.4</v>
      </c>
      <c r="M21" s="72">
        <v>0.3</v>
      </c>
      <c r="N21" s="73">
        <f t="shared" si="3"/>
        <v>5.1000000000000005</v>
      </c>
      <c r="O21" s="69">
        <v>2</v>
      </c>
      <c r="P21" s="71" t="str">
        <f t="shared" si="5"/>
        <v/>
      </c>
      <c r="Q21" s="68" t="str">
        <f>IF(ISBLANK(H21),"",IF(N21&gt;=VLOOKUP(H21,'DATA VALIDATION'!$G$2:$H$8,2,FALSE),"MOVE UP",""))</f>
        <v/>
      </c>
      <c r="R21" s="70"/>
      <c r="S21" s="70"/>
      <c r="T21" s="74">
        <v>45409</v>
      </c>
      <c r="U21" s="75" t="s">
        <v>250</v>
      </c>
    </row>
    <row r="22" spans="1:21" ht="14.45" customHeight="1">
      <c r="A22" s="67" t="str">
        <f t="shared" si="0"/>
        <v>Medley BA 15-17</v>
      </c>
      <c r="B22" s="68" t="str">
        <f t="shared" si="1"/>
        <v>Medley BA 15-17</v>
      </c>
      <c r="C22" s="69">
        <v>2</v>
      </c>
      <c r="D22" s="70"/>
      <c r="E22" s="15" t="s">
        <v>152</v>
      </c>
      <c r="F22" s="61" t="str">
        <f>VLOOKUP(E22,'ATHLETE LIST'!A$2:B$151,2,FALSE)</f>
        <v>ATLK</v>
      </c>
      <c r="G22" s="56" t="s">
        <v>246</v>
      </c>
      <c r="H22" s="55" t="s">
        <v>259</v>
      </c>
      <c r="I22" s="55" t="s">
        <v>255</v>
      </c>
      <c r="J22" s="71" t="str">
        <f t="shared" si="2"/>
        <v>BA 15-17</v>
      </c>
      <c r="K22" s="55" t="s">
        <v>27</v>
      </c>
      <c r="L22" s="72">
        <v>5.3</v>
      </c>
      <c r="M22" s="72">
        <v>0</v>
      </c>
      <c r="N22" s="73">
        <f t="shared" si="3"/>
        <v>5.3</v>
      </c>
      <c r="O22" s="69">
        <v>1</v>
      </c>
      <c r="P22" s="71" t="str">
        <f t="shared" si="5"/>
        <v/>
      </c>
      <c r="Q22" s="68" t="str">
        <f>IF(ISBLANK(H22),"",IF(N22&gt;=VLOOKUP(H22,'DATA VALIDATION'!$G$2:$H$8,2,FALSE),"MOVE UP",""))</f>
        <v/>
      </c>
      <c r="R22" s="70"/>
      <c r="S22" s="70"/>
      <c r="T22" s="74">
        <v>45409</v>
      </c>
      <c r="U22" s="75" t="s">
        <v>250</v>
      </c>
    </row>
    <row r="23" spans="1:21" ht="14.45" customHeight="1">
      <c r="A23" s="56" t="str">
        <f t="shared" si="0"/>
        <v>Medley C 12-14</v>
      </c>
      <c r="B23" s="56" t="str">
        <f t="shared" si="1"/>
        <v>Medley C 12-14</v>
      </c>
      <c r="C23" s="58">
        <v>3</v>
      </c>
      <c r="D23" s="59"/>
      <c r="E23" s="60" t="s">
        <v>109</v>
      </c>
      <c r="F23" s="61" t="str">
        <f>VLOOKUP(E23,'ATHLETE LIST'!A$2:B$151,2,FALSE)</f>
        <v>ATLK</v>
      </c>
      <c r="G23" s="56" t="s">
        <v>246</v>
      </c>
      <c r="H23" s="61" t="s">
        <v>247</v>
      </c>
      <c r="I23" s="55" t="s">
        <v>264</v>
      </c>
      <c r="J23" s="56" t="str">
        <f t="shared" si="2"/>
        <v>C 12-14</v>
      </c>
      <c r="K23" s="55" t="s">
        <v>26</v>
      </c>
      <c r="L23" s="72">
        <v>2</v>
      </c>
      <c r="M23" s="72">
        <v>0.3</v>
      </c>
      <c r="N23" s="62">
        <f t="shared" si="3"/>
        <v>1.7</v>
      </c>
      <c r="O23" s="58">
        <v>3</v>
      </c>
      <c r="P23" s="64" t="str">
        <f t="shared" si="5"/>
        <v/>
      </c>
      <c r="Q23" s="65" t="str">
        <f>IF(ISBLANK(H23),"",IF(N23&gt;=VLOOKUP(H23,'DATA VALIDATION'!$G$2:$H$8,2,FALSE),"MOVE UP",""))</f>
        <v/>
      </c>
      <c r="R23" s="59"/>
      <c r="S23" s="59"/>
      <c r="T23" s="66">
        <v>45409</v>
      </c>
      <c r="U23" s="56" t="s">
        <v>250</v>
      </c>
    </row>
    <row r="24" spans="1:21" ht="14.45" customHeight="1">
      <c r="A24" s="56" t="str">
        <f t="shared" si="0"/>
        <v>Medley C 12-14</v>
      </c>
      <c r="B24" s="56" t="str">
        <f t="shared" si="1"/>
        <v>Medley C 12-14</v>
      </c>
      <c r="C24" s="58">
        <v>3</v>
      </c>
      <c r="D24" s="59"/>
      <c r="E24" s="60" t="s">
        <v>113</v>
      </c>
      <c r="F24" s="61" t="str">
        <f>VLOOKUP(E24,'ATHLETE LIST'!A$2:B$151,2,FALSE)</f>
        <v>ATLK</v>
      </c>
      <c r="G24" s="56" t="s">
        <v>246</v>
      </c>
      <c r="H24" s="61" t="s">
        <v>247</v>
      </c>
      <c r="I24" s="55" t="s">
        <v>264</v>
      </c>
      <c r="J24" s="56" t="str">
        <f t="shared" si="2"/>
        <v>C 12-14</v>
      </c>
      <c r="K24" s="55" t="s">
        <v>26</v>
      </c>
      <c r="L24" s="72">
        <v>1.8</v>
      </c>
      <c r="M24" s="72">
        <v>0.2</v>
      </c>
      <c r="N24" s="62">
        <f t="shared" si="3"/>
        <v>1.6</v>
      </c>
      <c r="O24" s="58">
        <v>4</v>
      </c>
      <c r="P24" s="64" t="str">
        <f t="shared" si="5"/>
        <v/>
      </c>
      <c r="Q24" s="65" t="str">
        <f>IF(ISBLANK(H24),"",IF(N24&gt;=VLOOKUP(H24,'DATA VALIDATION'!$G$2:$H$8,2,FALSE),"MOVE UP",""))</f>
        <v/>
      </c>
      <c r="R24" s="59"/>
      <c r="S24" s="59"/>
      <c r="T24" s="66">
        <v>45409</v>
      </c>
      <c r="U24" s="56" t="s">
        <v>250</v>
      </c>
    </row>
    <row r="25" spans="1:21" ht="16.5" customHeight="1">
      <c r="A25" s="56" t="str">
        <f t="shared" si="0"/>
        <v>Medley C 12-14</v>
      </c>
      <c r="B25" s="56" t="str">
        <f t="shared" si="1"/>
        <v>Medley C 12-14</v>
      </c>
      <c r="C25" s="58">
        <v>3</v>
      </c>
      <c r="D25" s="59"/>
      <c r="E25" s="60" t="s">
        <v>117</v>
      </c>
      <c r="F25" s="61" t="str">
        <f>VLOOKUP(E25,'ATHLETE LIST'!A$2:B$151,2,FALSE)</f>
        <v>ETIN</v>
      </c>
      <c r="G25" s="56" t="s">
        <v>246</v>
      </c>
      <c r="H25" s="61" t="s">
        <v>247</v>
      </c>
      <c r="I25" s="55" t="s">
        <v>264</v>
      </c>
      <c r="J25" s="56" t="str">
        <f t="shared" si="2"/>
        <v>C 12-14</v>
      </c>
      <c r="K25" s="55" t="s">
        <v>26</v>
      </c>
      <c r="L25" s="72">
        <v>1.9</v>
      </c>
      <c r="M25" s="72">
        <v>0.1</v>
      </c>
      <c r="N25" s="62">
        <f t="shared" si="3"/>
        <v>1.7999999999999998</v>
      </c>
      <c r="O25" s="58">
        <v>2</v>
      </c>
      <c r="P25" s="64" t="str">
        <f t="shared" si="5"/>
        <v/>
      </c>
      <c r="Q25" s="65" t="str">
        <f>IF(ISBLANK(H25),"",IF(N25&gt;=VLOOKUP(H25,'DATA VALIDATION'!$G$2:$H$8,2,FALSE),"MOVE UP",""))</f>
        <v/>
      </c>
      <c r="R25" s="59"/>
      <c r="S25" s="59"/>
      <c r="T25" s="66">
        <v>45409</v>
      </c>
      <c r="U25" s="56" t="s">
        <v>250</v>
      </c>
    </row>
    <row r="26" spans="1:21" ht="16.5" customHeight="1">
      <c r="A26" s="56" t="str">
        <f t="shared" si="0"/>
        <v>Medley C 12-14</v>
      </c>
      <c r="B26" s="56" t="str">
        <f t="shared" si="1"/>
        <v>Medley C 12-14</v>
      </c>
      <c r="C26" s="58">
        <v>3</v>
      </c>
      <c r="D26" s="59"/>
      <c r="E26" s="60" t="s">
        <v>121</v>
      </c>
      <c r="F26" s="61" t="str">
        <f>VLOOKUP(E26,'ATHLETE LIST'!A$2:B$151,2,FALSE)</f>
        <v>ATLK</v>
      </c>
      <c r="G26" s="56" t="s">
        <v>246</v>
      </c>
      <c r="H26" s="61" t="s">
        <v>247</v>
      </c>
      <c r="I26" s="55" t="s">
        <v>264</v>
      </c>
      <c r="J26" s="56" t="str">
        <f t="shared" si="2"/>
        <v>C 12-14</v>
      </c>
      <c r="K26" s="55" t="s">
        <v>26</v>
      </c>
      <c r="L26" s="72">
        <v>2.5</v>
      </c>
      <c r="M26" s="72">
        <v>0</v>
      </c>
      <c r="N26" s="62">
        <f t="shared" si="3"/>
        <v>2.5</v>
      </c>
      <c r="O26" s="58">
        <v>1</v>
      </c>
      <c r="P26" s="64" t="str">
        <f t="shared" si="5"/>
        <v>MOVE UP</v>
      </c>
      <c r="Q26" s="65" t="str">
        <f>IF(ISBLANK(H26),"",IF(N26&gt;=VLOOKUP(H26,'DATA VALIDATION'!$G$2:$H$8,2,FALSE),"MOVE UP",""))</f>
        <v>MOVE UP</v>
      </c>
      <c r="R26" s="59"/>
      <c r="S26" s="59"/>
      <c r="T26" s="66">
        <v>45409</v>
      </c>
      <c r="U26" s="56" t="s">
        <v>250</v>
      </c>
    </row>
    <row r="27" spans="1:21" ht="16.5" customHeight="1">
      <c r="A27" s="67" t="str">
        <f t="shared" si="0"/>
        <v>Medley BN 15-17</v>
      </c>
      <c r="B27" s="68" t="str">
        <f t="shared" si="1"/>
        <v>Medley BN 15-17</v>
      </c>
      <c r="C27" s="69">
        <v>3</v>
      </c>
      <c r="D27" s="70"/>
      <c r="E27" s="15" t="s">
        <v>129</v>
      </c>
      <c r="F27" s="61" t="str">
        <f>VLOOKUP(E27,'ATHLETE LIST'!A$2:B$151,2,FALSE)</f>
        <v>ATLK</v>
      </c>
      <c r="G27" s="56" t="s">
        <v>246</v>
      </c>
      <c r="H27" s="55" t="s">
        <v>265</v>
      </c>
      <c r="I27" s="55" t="s">
        <v>255</v>
      </c>
      <c r="J27" s="71" t="str">
        <f t="shared" si="2"/>
        <v>BN 15-17</v>
      </c>
      <c r="K27" s="55" t="s">
        <v>26</v>
      </c>
      <c r="L27" s="72">
        <v>3.4</v>
      </c>
      <c r="M27" s="72">
        <v>0.2</v>
      </c>
      <c r="N27" s="73">
        <f t="shared" si="3"/>
        <v>3.1999999999999997</v>
      </c>
      <c r="O27" s="69">
        <v>2</v>
      </c>
      <c r="P27" s="71" t="str">
        <f t="shared" si="5"/>
        <v/>
      </c>
      <c r="Q27" s="68" t="str">
        <f>IF(ISBLANK(H27),"",IF(N27&gt;=VLOOKUP(H27,'DATA VALIDATION'!$G$2:$H$8,2,FALSE),"MOVE UP",""))</f>
        <v/>
      </c>
      <c r="R27" s="70"/>
      <c r="S27" s="70"/>
      <c r="T27" s="74">
        <v>45409</v>
      </c>
      <c r="U27" s="75" t="s">
        <v>250</v>
      </c>
    </row>
    <row r="28" spans="1:21" ht="16.5" customHeight="1">
      <c r="A28" s="67" t="str">
        <f t="shared" si="0"/>
        <v>Medley BN 15-17</v>
      </c>
      <c r="B28" s="68" t="str">
        <f t="shared" si="1"/>
        <v>Medley BN 15-17</v>
      </c>
      <c r="C28" s="69">
        <v>3</v>
      </c>
      <c r="D28" s="70"/>
      <c r="E28" s="15" t="s">
        <v>132</v>
      </c>
      <c r="F28" s="61" t="str">
        <f>VLOOKUP(E28,'ATHLETE LIST'!A$2:B$151,2,FALSE)</f>
        <v>ETIN</v>
      </c>
      <c r="G28" s="56" t="s">
        <v>246</v>
      </c>
      <c r="H28" s="55" t="s">
        <v>265</v>
      </c>
      <c r="I28" s="55" t="s">
        <v>255</v>
      </c>
      <c r="J28" s="71" t="str">
        <f t="shared" si="2"/>
        <v>BN 15-17</v>
      </c>
      <c r="K28" s="55" t="s">
        <v>26</v>
      </c>
      <c r="L28" s="72">
        <v>3.7</v>
      </c>
      <c r="M28" s="72">
        <v>0.2</v>
      </c>
      <c r="N28" s="73">
        <f t="shared" si="3"/>
        <v>3.5</v>
      </c>
      <c r="O28" s="69">
        <v>1</v>
      </c>
      <c r="P28" s="71" t="str">
        <f t="shared" si="5"/>
        <v>MOVE UP</v>
      </c>
      <c r="Q28" s="68" t="str">
        <f>IF(ISBLANK(H28),"",IF(N28&gt;=VLOOKUP(H28,'DATA VALIDATION'!$G$2:$H$8,2,FALSE),"MOVE UP",""))</f>
        <v>MOVE UP</v>
      </c>
      <c r="R28" s="70"/>
      <c r="S28" s="70"/>
      <c r="T28" s="74">
        <v>45409</v>
      </c>
      <c r="U28" s="75" t="s">
        <v>250</v>
      </c>
    </row>
    <row r="29" spans="1:21" ht="16.5" customHeight="1">
      <c r="A29" s="56" t="str">
        <f t="shared" si="0"/>
        <v>Medley BI 18+</v>
      </c>
      <c r="B29" s="56" t="str">
        <f t="shared" si="1"/>
        <v>Medley BI 18+</v>
      </c>
      <c r="C29" s="58">
        <v>3</v>
      </c>
      <c r="D29" s="59"/>
      <c r="E29" s="60" t="s">
        <v>139</v>
      </c>
      <c r="F29" s="61" t="str">
        <f>VLOOKUP(E29,'ATHLETE LIST'!A$2:B$151,2,FALSE)</f>
        <v>STAR</v>
      </c>
      <c r="G29" s="56" t="s">
        <v>246</v>
      </c>
      <c r="H29" s="61" t="s">
        <v>252</v>
      </c>
      <c r="I29" s="55" t="s">
        <v>260</v>
      </c>
      <c r="J29" s="56" t="str">
        <f t="shared" si="2"/>
        <v>BI 18+</v>
      </c>
      <c r="K29" s="55" t="s">
        <v>26</v>
      </c>
      <c r="L29" s="72">
        <v>4.8</v>
      </c>
      <c r="M29" s="72">
        <v>0.4</v>
      </c>
      <c r="N29" s="62">
        <f t="shared" si="3"/>
        <v>4.3999999999999995</v>
      </c>
      <c r="O29" s="58">
        <v>1</v>
      </c>
      <c r="P29" s="64" t="str">
        <f t="shared" si="5"/>
        <v/>
      </c>
      <c r="Q29" s="65" t="str">
        <f>IF(ISBLANK(H29),"",IF(N29&gt;=VLOOKUP(H29,'DATA VALIDATION'!$G$2:$H$8,2,FALSE),"MOVE UP",""))</f>
        <v/>
      </c>
      <c r="R29" s="59"/>
      <c r="S29" s="59"/>
      <c r="T29" s="66">
        <v>45409</v>
      </c>
      <c r="U29" s="56" t="s">
        <v>250</v>
      </c>
    </row>
    <row r="30" spans="1:21" ht="16.5" customHeight="1">
      <c r="A30" s="67" t="str">
        <f t="shared" si="0"/>
        <v>Medley A 18+</v>
      </c>
      <c r="B30" s="68" t="str">
        <f t="shared" si="1"/>
        <v>Medley A 18+</v>
      </c>
      <c r="C30" s="69">
        <v>3</v>
      </c>
      <c r="D30" s="70"/>
      <c r="E30" s="15" t="s">
        <v>147</v>
      </c>
      <c r="F30" s="61" t="str">
        <f>VLOOKUP(E30,'ATHLETE LIST'!A$2:B$151,2,FALSE)</f>
        <v>ATLK</v>
      </c>
      <c r="G30" s="56" t="s">
        <v>246</v>
      </c>
      <c r="H30" s="55" t="s">
        <v>266</v>
      </c>
      <c r="I30" s="55" t="s">
        <v>260</v>
      </c>
      <c r="J30" s="71" t="str">
        <f t="shared" si="2"/>
        <v>A 18+</v>
      </c>
      <c r="K30" s="55" t="s">
        <v>26</v>
      </c>
      <c r="L30" s="72">
        <v>8.8000000000000007</v>
      </c>
      <c r="M30" s="72">
        <v>0</v>
      </c>
      <c r="N30" s="73">
        <f t="shared" si="3"/>
        <v>8.8000000000000007</v>
      </c>
      <c r="O30" s="69">
        <v>1</v>
      </c>
      <c r="P30" s="71" t="str">
        <f t="shared" si="5"/>
        <v/>
      </c>
      <c r="Q30" s="68" t="str">
        <f>IF(ISBLANK(H30),"",IF(N30&gt;=VLOOKUP(H30,'DATA VALIDATION'!$G$2:$H$8,2,FALSE),"MOVE UP",""))</f>
        <v/>
      </c>
      <c r="R30" s="70"/>
      <c r="S30" s="70"/>
      <c r="T30" s="74">
        <v>45409</v>
      </c>
      <c r="U30" s="75" t="s">
        <v>250</v>
      </c>
    </row>
    <row r="31" spans="1:21" ht="16.5" customHeight="1">
      <c r="A31" s="56" t="str">
        <f t="shared" si="0"/>
        <v>Medley C 15-17</v>
      </c>
      <c r="B31" s="56" t="str">
        <f t="shared" si="1"/>
        <v>Medley C 15-17</v>
      </c>
      <c r="C31" s="58">
        <v>4</v>
      </c>
      <c r="D31" s="59"/>
      <c r="E31" s="60" t="s">
        <v>110</v>
      </c>
      <c r="F31" s="61" t="str">
        <f>VLOOKUP(E31,'ATHLETE LIST'!A$2:B$151,2,FALSE)</f>
        <v>ATLK</v>
      </c>
      <c r="G31" s="56" t="s">
        <v>246</v>
      </c>
      <c r="H31" s="61" t="s">
        <v>247</v>
      </c>
      <c r="I31" s="55" t="s">
        <v>255</v>
      </c>
      <c r="J31" s="56" t="str">
        <f t="shared" si="2"/>
        <v>C 15-17</v>
      </c>
      <c r="K31" s="55" t="s">
        <v>24</v>
      </c>
      <c r="L31" s="72">
        <v>2.1</v>
      </c>
      <c r="M31" s="72">
        <v>0.2</v>
      </c>
      <c r="N31" s="62">
        <f t="shared" si="3"/>
        <v>1.9000000000000001</v>
      </c>
      <c r="O31" s="58">
        <v>1</v>
      </c>
      <c r="P31" s="64" t="str">
        <f t="shared" si="5"/>
        <v/>
      </c>
      <c r="Q31" s="65" t="str">
        <f>IF(ISBLANK(H31),"",IF(N31&gt;=VLOOKUP(H31,'DATA VALIDATION'!$G$2:$H$8,2,FALSE),"MOVE UP",""))</f>
        <v/>
      </c>
      <c r="R31" s="59"/>
      <c r="S31" s="59"/>
      <c r="T31" s="66">
        <v>45409</v>
      </c>
      <c r="U31" s="56" t="s">
        <v>250</v>
      </c>
    </row>
    <row r="32" spans="1:21" ht="16.5" customHeight="1">
      <c r="A32" s="67" t="str">
        <f t="shared" si="0"/>
        <v>Medley BN 12-14</v>
      </c>
      <c r="B32" s="68" t="str">
        <f t="shared" si="1"/>
        <v>Medley BN 12-14</v>
      </c>
      <c r="C32" s="69">
        <v>4</v>
      </c>
      <c r="D32" s="70"/>
      <c r="E32" s="15" t="s">
        <v>118</v>
      </c>
      <c r="F32" s="61" t="str">
        <f>VLOOKUP(E32,'ATHLETE LIST'!A$2:B$151,2,FALSE)</f>
        <v>ETIN</v>
      </c>
      <c r="G32" s="56" t="s">
        <v>246</v>
      </c>
      <c r="H32" s="55" t="s">
        <v>265</v>
      </c>
      <c r="I32" s="55" t="s">
        <v>264</v>
      </c>
      <c r="J32" s="71" t="str">
        <f t="shared" si="2"/>
        <v>BN 12-14</v>
      </c>
      <c r="K32" s="55" t="s">
        <v>24</v>
      </c>
      <c r="L32" s="72">
        <v>3.3</v>
      </c>
      <c r="M32" s="72">
        <v>0.2</v>
      </c>
      <c r="N32" s="73">
        <f t="shared" si="3"/>
        <v>3.0999999999999996</v>
      </c>
      <c r="O32" s="69">
        <v>1</v>
      </c>
      <c r="P32" s="71" t="str">
        <f t="shared" si="5"/>
        <v/>
      </c>
      <c r="Q32" s="68" t="str">
        <f>IF(ISBLANK(H32),"",IF(N32&gt;=VLOOKUP(H32,'DATA VALIDATION'!$G$2:$H$8,2,FALSE),"MOVE UP",""))</f>
        <v/>
      </c>
      <c r="R32" s="70"/>
      <c r="S32" s="70"/>
      <c r="T32" s="74">
        <v>45409</v>
      </c>
      <c r="U32" s="75" t="s">
        <v>250</v>
      </c>
    </row>
    <row r="33" spans="1:21" ht="16.5" customHeight="1">
      <c r="A33" s="67" t="str">
        <f t="shared" si="0"/>
        <v>Medley BN 12-14</v>
      </c>
      <c r="B33" s="68" t="str">
        <f t="shared" si="1"/>
        <v>Medley BN 12-14</v>
      </c>
      <c r="C33" s="69">
        <v>4</v>
      </c>
      <c r="D33" s="70"/>
      <c r="E33" s="15" t="s">
        <v>122</v>
      </c>
      <c r="F33" s="61" t="str">
        <f>VLOOKUP(E33,'ATHLETE LIST'!A$2:B$151,2,FALSE)</f>
        <v>ATLK</v>
      </c>
      <c r="G33" s="56" t="s">
        <v>246</v>
      </c>
      <c r="H33" s="55" t="s">
        <v>265</v>
      </c>
      <c r="I33" s="55" t="s">
        <v>264</v>
      </c>
      <c r="J33" s="71" t="str">
        <f t="shared" si="2"/>
        <v>BN 12-14</v>
      </c>
      <c r="K33" s="55" t="s">
        <v>24</v>
      </c>
      <c r="L33" s="72">
        <v>2.7</v>
      </c>
      <c r="M33" s="72">
        <v>0</v>
      </c>
      <c r="N33" s="73">
        <f t="shared" si="3"/>
        <v>2.7</v>
      </c>
      <c r="O33" s="69">
        <v>3</v>
      </c>
      <c r="P33" s="71" t="str">
        <f t="shared" si="5"/>
        <v/>
      </c>
      <c r="Q33" s="68" t="str">
        <f>IF(ISBLANK(H33),"",IF(N33&gt;=VLOOKUP(H33,'DATA VALIDATION'!$G$2:$H$8,2,FALSE),"MOVE UP",""))</f>
        <v/>
      </c>
      <c r="R33" s="70"/>
      <c r="S33" s="70"/>
      <c r="T33" s="74">
        <v>45409</v>
      </c>
      <c r="U33" s="75" t="s">
        <v>250</v>
      </c>
    </row>
    <row r="34" spans="1:21" ht="16.5" customHeight="1">
      <c r="A34" s="67" t="str">
        <f t="shared" ref="A34:A65" si="6">B34</f>
        <v>Medley BN 12-14</v>
      </c>
      <c r="B34" s="68" t="str">
        <f t="shared" ref="B34:B65" si="7">CONCATENATE(G34," ",J34)</f>
        <v>Medley BN 12-14</v>
      </c>
      <c r="C34" s="69">
        <v>4</v>
      </c>
      <c r="D34" s="70"/>
      <c r="E34" s="15" t="s">
        <v>126</v>
      </c>
      <c r="F34" s="61" t="str">
        <f>VLOOKUP(E34,'ATHLETE LIST'!A$2:B$151,2,FALSE)</f>
        <v>ETIN</v>
      </c>
      <c r="G34" s="56" t="s">
        <v>246</v>
      </c>
      <c r="H34" s="55" t="s">
        <v>265</v>
      </c>
      <c r="I34" s="55" t="s">
        <v>264</v>
      </c>
      <c r="J34" s="71" t="str">
        <f t="shared" ref="J34:J65" si="8">CONCATENATE(H34," ",I34)</f>
        <v>BN 12-14</v>
      </c>
      <c r="K34" s="55" t="s">
        <v>24</v>
      </c>
      <c r="L34" s="72">
        <v>2.9</v>
      </c>
      <c r="M34" s="72">
        <v>0.3</v>
      </c>
      <c r="N34" s="73">
        <f t="shared" ref="N34:N65" si="9">L34-M34</f>
        <v>2.6</v>
      </c>
      <c r="O34" s="69">
        <v>4</v>
      </c>
      <c r="P34" s="71" t="str">
        <f t="shared" si="5"/>
        <v/>
      </c>
      <c r="Q34" s="68" t="str">
        <f>IF(ISBLANK(H34),"",IF(N34&gt;=VLOOKUP(H34,'DATA VALIDATION'!$G$2:$H$8,2,FALSE),"MOVE UP",""))</f>
        <v/>
      </c>
      <c r="R34" s="70"/>
      <c r="S34" s="70"/>
      <c r="T34" s="74">
        <v>45409</v>
      </c>
      <c r="U34" s="75" t="s">
        <v>250</v>
      </c>
    </row>
    <row r="35" spans="1:21" ht="16.5" customHeight="1">
      <c r="A35" s="67" t="str">
        <f t="shared" si="6"/>
        <v>Medley BN 12-14</v>
      </c>
      <c r="B35" s="68" t="str">
        <f t="shared" si="7"/>
        <v>Medley BN 12-14</v>
      </c>
      <c r="C35" s="69">
        <v>4</v>
      </c>
      <c r="D35" s="70"/>
      <c r="E35" s="15" t="s">
        <v>130</v>
      </c>
      <c r="F35" s="61" t="str">
        <f>VLOOKUP(E35,'ATHLETE LIST'!A$2:B$151,2,FALSE)</f>
        <v>ATLK</v>
      </c>
      <c r="G35" s="56" t="s">
        <v>246</v>
      </c>
      <c r="H35" s="55" t="s">
        <v>265</v>
      </c>
      <c r="I35" s="55" t="s">
        <v>264</v>
      </c>
      <c r="J35" s="71" t="str">
        <f t="shared" si="8"/>
        <v>BN 12-14</v>
      </c>
      <c r="K35" s="55" t="s">
        <v>24</v>
      </c>
      <c r="L35" s="72">
        <v>3</v>
      </c>
      <c r="M35" s="72">
        <v>0.1</v>
      </c>
      <c r="N35" s="73">
        <f t="shared" si="9"/>
        <v>2.9</v>
      </c>
      <c r="O35" s="69">
        <v>2</v>
      </c>
      <c r="P35" s="71" t="str">
        <f t="shared" si="5"/>
        <v/>
      </c>
      <c r="Q35" s="68" t="str">
        <f>IF(ISBLANK(H35),"",IF(N35&gt;=VLOOKUP(H35,'DATA VALIDATION'!$G$2:$H$8,2,FALSE),"MOVE UP",""))</f>
        <v/>
      </c>
      <c r="R35" s="70"/>
      <c r="S35" s="70"/>
      <c r="T35" s="74">
        <v>45409</v>
      </c>
      <c r="U35" s="75" t="s">
        <v>250</v>
      </c>
    </row>
    <row r="36" spans="1:21" ht="16.5" customHeight="1">
      <c r="A36" s="56" t="str">
        <f t="shared" si="6"/>
        <v>Medley BI 12-14</v>
      </c>
      <c r="B36" s="56" t="str">
        <f t="shared" si="7"/>
        <v>Medley BI 12-14</v>
      </c>
      <c r="C36" s="58">
        <v>4</v>
      </c>
      <c r="D36" s="59"/>
      <c r="E36" s="60" t="s">
        <v>137</v>
      </c>
      <c r="F36" s="61" t="str">
        <f>VLOOKUP(E36,'ATHLETE LIST'!A$2:B$151,2,FALSE)</f>
        <v>ATLK</v>
      </c>
      <c r="G36" s="56" t="s">
        <v>246</v>
      </c>
      <c r="H36" s="61" t="s">
        <v>252</v>
      </c>
      <c r="I36" s="55" t="s">
        <v>264</v>
      </c>
      <c r="J36" s="56" t="str">
        <f t="shared" si="8"/>
        <v>BI 12-14</v>
      </c>
      <c r="K36" s="55" t="s">
        <v>24</v>
      </c>
      <c r="L36" s="72">
        <v>4.8</v>
      </c>
      <c r="M36" s="72">
        <v>0.1</v>
      </c>
      <c r="N36" s="62">
        <f t="shared" si="9"/>
        <v>4.7</v>
      </c>
      <c r="O36" s="58">
        <v>2</v>
      </c>
      <c r="P36" s="64" t="str">
        <f t="shared" si="5"/>
        <v/>
      </c>
      <c r="Q36" s="65" t="str">
        <f>IF(ISBLANK(H36),"",IF(N36&gt;=VLOOKUP(H36,'DATA VALIDATION'!$G$2:$H$8,2,FALSE),"MOVE UP",""))</f>
        <v/>
      </c>
      <c r="R36" s="59"/>
      <c r="S36" s="59"/>
      <c r="T36" s="66">
        <v>45409</v>
      </c>
      <c r="U36" s="56" t="s">
        <v>250</v>
      </c>
    </row>
    <row r="37" spans="1:21" ht="16.5" customHeight="1">
      <c r="A37" s="56" t="str">
        <f t="shared" si="6"/>
        <v>Medley BI 12-14</v>
      </c>
      <c r="B37" s="56" t="str">
        <f t="shared" si="7"/>
        <v>Medley BI 12-14</v>
      </c>
      <c r="C37" s="58">
        <v>4</v>
      </c>
      <c r="D37" s="59"/>
      <c r="E37" s="60" t="s">
        <v>140</v>
      </c>
      <c r="F37" s="61" t="str">
        <f>VLOOKUP(E37,'ATHLETE LIST'!A$2:B$151,2,FALSE)</f>
        <v>ATLK</v>
      </c>
      <c r="G37" s="56" t="s">
        <v>246</v>
      </c>
      <c r="H37" s="61" t="s">
        <v>252</v>
      </c>
      <c r="I37" s="55" t="s">
        <v>264</v>
      </c>
      <c r="J37" s="56" t="str">
        <f t="shared" si="8"/>
        <v>BI 12-14</v>
      </c>
      <c r="K37" s="55" t="s">
        <v>24</v>
      </c>
      <c r="L37" s="72">
        <v>4.5</v>
      </c>
      <c r="M37" s="72">
        <v>0.1</v>
      </c>
      <c r="N37" s="62">
        <f t="shared" si="9"/>
        <v>4.4000000000000004</v>
      </c>
      <c r="O37" s="58">
        <v>3</v>
      </c>
      <c r="P37" s="64" t="str">
        <f t="shared" si="5"/>
        <v/>
      </c>
      <c r="Q37" s="65" t="str">
        <f>IF(ISBLANK(H37),"",IF(N37&gt;=VLOOKUP(H37,'DATA VALIDATION'!$G$2:$H$8,2,FALSE),"MOVE UP",""))</f>
        <v/>
      </c>
      <c r="R37" s="59"/>
      <c r="S37" s="59"/>
      <c r="T37" s="66">
        <v>45409</v>
      </c>
      <c r="U37" s="56" t="s">
        <v>250</v>
      </c>
    </row>
    <row r="38" spans="1:21" ht="16.5" customHeight="1">
      <c r="A38" s="56" t="str">
        <f t="shared" si="6"/>
        <v>Medley BI 12-14</v>
      </c>
      <c r="B38" s="56" t="str">
        <f t="shared" si="7"/>
        <v>Medley BI 12-14</v>
      </c>
      <c r="C38" s="58">
        <v>4</v>
      </c>
      <c r="D38" s="59"/>
      <c r="E38" s="60" t="s">
        <v>144</v>
      </c>
      <c r="F38" s="61" t="str">
        <f>VLOOKUP(E38,'ATHLETE LIST'!A$2:B$151,2,FALSE)</f>
        <v>ETIN</v>
      </c>
      <c r="G38" s="56" t="s">
        <v>246</v>
      </c>
      <c r="H38" s="61" t="s">
        <v>252</v>
      </c>
      <c r="I38" s="55" t="s">
        <v>264</v>
      </c>
      <c r="J38" s="56" t="str">
        <f t="shared" si="8"/>
        <v>BI 12-14</v>
      </c>
      <c r="K38" s="55" t="s">
        <v>24</v>
      </c>
      <c r="L38" s="72">
        <v>4</v>
      </c>
      <c r="M38" s="72">
        <v>0</v>
      </c>
      <c r="N38" s="62">
        <f t="shared" si="9"/>
        <v>4</v>
      </c>
      <c r="O38" s="58">
        <v>5</v>
      </c>
      <c r="P38" s="64" t="str">
        <f t="shared" si="5"/>
        <v/>
      </c>
      <c r="Q38" s="65" t="str">
        <f>IF(ISBLANK(H38),"",IF(N38&gt;=VLOOKUP(H38,'DATA VALIDATION'!$G$2:$H$8,2,FALSE),"MOVE UP",""))</f>
        <v/>
      </c>
      <c r="R38" s="59"/>
      <c r="S38" s="59"/>
      <c r="T38" s="66">
        <v>45409</v>
      </c>
      <c r="U38" s="56" t="s">
        <v>250</v>
      </c>
    </row>
    <row r="39" spans="1:21" ht="16.5" customHeight="1">
      <c r="A39" s="56" t="str">
        <f t="shared" si="6"/>
        <v>Medley BI 12-14</v>
      </c>
      <c r="B39" s="56" t="str">
        <f t="shared" si="7"/>
        <v>Medley BI 12-14</v>
      </c>
      <c r="C39" s="58">
        <v>4</v>
      </c>
      <c r="D39" s="59"/>
      <c r="E39" s="60" t="s">
        <v>148</v>
      </c>
      <c r="F39" s="61" t="str">
        <f>VLOOKUP(E39,'ATHLETE LIST'!A$2:B$151,2,FALSE)</f>
        <v>ATLK</v>
      </c>
      <c r="G39" s="56" t="s">
        <v>246</v>
      </c>
      <c r="H39" s="61" t="s">
        <v>252</v>
      </c>
      <c r="I39" s="55" t="s">
        <v>264</v>
      </c>
      <c r="J39" s="56" t="str">
        <f t="shared" si="8"/>
        <v>BI 12-14</v>
      </c>
      <c r="K39" s="55" t="s">
        <v>24</v>
      </c>
      <c r="L39" s="72">
        <v>5.2</v>
      </c>
      <c r="M39" s="72">
        <v>0.2</v>
      </c>
      <c r="N39" s="62">
        <f t="shared" si="9"/>
        <v>5</v>
      </c>
      <c r="O39" s="58">
        <v>1</v>
      </c>
      <c r="P39" s="64" t="str">
        <f t="shared" si="5"/>
        <v>MOVE UP</v>
      </c>
      <c r="Q39" s="65" t="str">
        <f>IF(ISBLANK(H39),"",IF(N39&gt;=VLOOKUP(H39,'DATA VALIDATION'!$G$2:$H$8,2,FALSE),"MOVE UP",""))</f>
        <v>MOVE UP</v>
      </c>
      <c r="R39" s="59"/>
      <c r="S39" s="59"/>
      <c r="T39" s="66">
        <v>45409</v>
      </c>
      <c r="U39" s="56" t="s">
        <v>250</v>
      </c>
    </row>
    <row r="40" spans="1:21" ht="16.5" customHeight="1">
      <c r="A40" s="56" t="str">
        <f t="shared" si="6"/>
        <v>Medley BI 12-14</v>
      </c>
      <c r="B40" s="56" t="str">
        <f t="shared" si="7"/>
        <v>Medley BI 12-14</v>
      </c>
      <c r="C40" s="58">
        <v>4</v>
      </c>
      <c r="D40" s="59"/>
      <c r="E40" s="60" t="s">
        <v>151</v>
      </c>
      <c r="F40" s="61" t="str">
        <f>VLOOKUP(E40,'ATHLETE LIST'!A$2:B$151,2,FALSE)</f>
        <v>ATLK</v>
      </c>
      <c r="G40" s="56" t="s">
        <v>246</v>
      </c>
      <c r="H40" s="61" t="s">
        <v>252</v>
      </c>
      <c r="I40" s="55" t="s">
        <v>264</v>
      </c>
      <c r="J40" s="56" t="str">
        <f t="shared" si="8"/>
        <v>BI 12-14</v>
      </c>
      <c r="K40" s="55" t="s">
        <v>24</v>
      </c>
      <c r="L40" s="72">
        <v>4.5999999999999996</v>
      </c>
      <c r="M40" s="72">
        <v>0.3</v>
      </c>
      <c r="N40" s="62">
        <f t="shared" si="9"/>
        <v>4.3</v>
      </c>
      <c r="O40" s="58">
        <v>4</v>
      </c>
      <c r="P40" s="64" t="str">
        <f t="shared" si="5"/>
        <v/>
      </c>
      <c r="Q40" s="65" t="str">
        <f>IF(ISBLANK(H40),"",IF(N40&gt;=VLOOKUP(H40,'DATA VALIDATION'!$G$2:$H$8,2,FALSE),"MOVE UP",""))</f>
        <v/>
      </c>
      <c r="R40" s="59"/>
      <c r="S40" s="59"/>
      <c r="T40" s="66">
        <v>45409</v>
      </c>
      <c r="U40" s="56" t="s">
        <v>250</v>
      </c>
    </row>
    <row r="41" spans="1:21" ht="16.5" customHeight="1">
      <c r="A41" s="67" t="str">
        <f t="shared" si="6"/>
        <v>X-Strut OPEN Junior</v>
      </c>
      <c r="B41" s="68" t="str">
        <f t="shared" si="7"/>
        <v>X-Strut OPEN Junior</v>
      </c>
      <c r="C41" s="69">
        <v>3</v>
      </c>
      <c r="D41" s="70"/>
      <c r="E41" s="15" t="s">
        <v>140</v>
      </c>
      <c r="F41" s="61" t="str">
        <f>VLOOKUP(E41,'ATHLETE LIST'!A$2:B$151,2,FALSE)</f>
        <v>ATLK</v>
      </c>
      <c r="G41" s="56" t="s">
        <v>267</v>
      </c>
      <c r="H41" s="55" t="s">
        <v>268</v>
      </c>
      <c r="I41" s="55" t="s">
        <v>269</v>
      </c>
      <c r="J41" s="71" t="str">
        <f t="shared" si="8"/>
        <v>OPEN Junior</v>
      </c>
      <c r="K41" s="55" t="s">
        <v>26</v>
      </c>
      <c r="L41" s="72">
        <v>64</v>
      </c>
      <c r="M41" s="72">
        <v>0</v>
      </c>
      <c r="N41" s="73">
        <f t="shared" si="9"/>
        <v>64</v>
      </c>
      <c r="O41" s="69">
        <v>3</v>
      </c>
      <c r="P41" s="71" t="str">
        <f t="shared" si="5"/>
        <v/>
      </c>
      <c r="Q41" s="68" t="str">
        <f>IF(ISBLANK(H41),"",IF(N41&gt;=VLOOKUP(H41,'DATA VALIDATION'!$G$2:$H$8,2,FALSE),"MOVE UP",""))</f>
        <v/>
      </c>
      <c r="R41" s="70"/>
      <c r="S41" s="70"/>
      <c r="T41" s="74">
        <v>45409</v>
      </c>
      <c r="U41" s="75" t="s">
        <v>250</v>
      </c>
    </row>
    <row r="42" spans="1:21" ht="16.5" customHeight="1">
      <c r="A42" s="67" t="str">
        <f t="shared" si="6"/>
        <v>X-Strut OPEN Junior</v>
      </c>
      <c r="B42" s="68" t="str">
        <f t="shared" si="7"/>
        <v>X-Strut OPEN Junior</v>
      </c>
      <c r="C42" s="69">
        <v>3</v>
      </c>
      <c r="D42" s="70"/>
      <c r="E42" s="15" t="s">
        <v>148</v>
      </c>
      <c r="F42" s="61" t="str">
        <f>VLOOKUP(E42,'ATHLETE LIST'!A$2:B$151,2,FALSE)</f>
        <v>ATLK</v>
      </c>
      <c r="G42" s="56" t="s">
        <v>267</v>
      </c>
      <c r="H42" s="55" t="s">
        <v>268</v>
      </c>
      <c r="I42" s="55" t="s">
        <v>269</v>
      </c>
      <c r="J42" s="71" t="str">
        <f t="shared" si="8"/>
        <v>OPEN Junior</v>
      </c>
      <c r="K42" s="55" t="s">
        <v>26</v>
      </c>
      <c r="L42" s="72">
        <v>72</v>
      </c>
      <c r="M42" s="72">
        <v>0</v>
      </c>
      <c r="N42" s="73">
        <f t="shared" si="9"/>
        <v>72</v>
      </c>
      <c r="O42" s="69">
        <v>1</v>
      </c>
      <c r="P42" s="71" t="str">
        <f t="shared" si="5"/>
        <v/>
      </c>
      <c r="Q42" s="68" t="str">
        <f>IF(ISBLANK(H42),"",IF(N42&gt;=VLOOKUP(H42,'DATA VALIDATION'!$G$2:$H$8,2,FALSE),"MOVE UP",""))</f>
        <v/>
      </c>
      <c r="R42" s="70"/>
      <c r="S42" s="70"/>
      <c r="T42" s="74">
        <v>45409</v>
      </c>
      <c r="U42" s="75" t="s">
        <v>250</v>
      </c>
    </row>
    <row r="43" spans="1:21" ht="16.5" customHeight="1">
      <c r="A43" s="67" t="str">
        <f t="shared" si="6"/>
        <v>X-Strut OPEN Junior</v>
      </c>
      <c r="B43" s="68" t="str">
        <f t="shared" si="7"/>
        <v>X-Strut OPEN Junior</v>
      </c>
      <c r="C43" s="69">
        <v>3</v>
      </c>
      <c r="D43" s="70"/>
      <c r="E43" s="15" t="s">
        <v>137</v>
      </c>
      <c r="F43" s="61" t="str">
        <f>VLOOKUP(E43,'ATHLETE LIST'!A$2:B$151,2,FALSE)</f>
        <v>ATLK</v>
      </c>
      <c r="G43" s="56" t="s">
        <v>267</v>
      </c>
      <c r="H43" s="55" t="s">
        <v>268</v>
      </c>
      <c r="I43" s="55" t="s">
        <v>269</v>
      </c>
      <c r="J43" s="71" t="str">
        <f t="shared" si="8"/>
        <v>OPEN Junior</v>
      </c>
      <c r="K43" s="55" t="s">
        <v>26</v>
      </c>
      <c r="L43" s="72">
        <v>69</v>
      </c>
      <c r="M43" s="72">
        <v>0</v>
      </c>
      <c r="N43" s="73">
        <f t="shared" si="9"/>
        <v>69</v>
      </c>
      <c r="O43" s="69">
        <v>2</v>
      </c>
      <c r="P43" s="71" t="str">
        <f t="shared" si="5"/>
        <v/>
      </c>
      <c r="Q43" s="68" t="str">
        <f>IF(ISBLANK(H43),"",IF(N43&gt;=VLOOKUP(H43,'DATA VALIDATION'!$G$2:$H$8,2,FALSE),"MOVE UP",""))</f>
        <v/>
      </c>
      <c r="R43" s="70"/>
      <c r="S43" s="70"/>
      <c r="T43" s="74">
        <v>45409</v>
      </c>
      <c r="U43" s="75" t="s">
        <v>250</v>
      </c>
    </row>
    <row r="44" spans="1:21" ht="16.5" customHeight="1">
      <c r="A44" s="56" t="str">
        <f t="shared" si="6"/>
        <v>X-Strut OPEN Coll.</v>
      </c>
      <c r="B44" s="56" t="str">
        <f t="shared" si="7"/>
        <v>X-Strut OPEN Coll.</v>
      </c>
      <c r="C44" s="58">
        <v>3</v>
      </c>
      <c r="D44" s="59"/>
      <c r="E44" s="60" t="s">
        <v>139</v>
      </c>
      <c r="F44" s="61" t="str">
        <f>VLOOKUP(E44,'ATHLETE LIST'!A$2:B$151,2,FALSE)</f>
        <v>STAR</v>
      </c>
      <c r="G44" s="56" t="s">
        <v>267</v>
      </c>
      <c r="H44" s="61" t="s">
        <v>268</v>
      </c>
      <c r="I44" s="55" t="s">
        <v>270</v>
      </c>
      <c r="J44" s="56" t="str">
        <f t="shared" si="8"/>
        <v>OPEN Coll.</v>
      </c>
      <c r="K44" s="55" t="s">
        <v>26</v>
      </c>
      <c r="L44" s="72">
        <v>77</v>
      </c>
      <c r="M44" s="72">
        <v>0</v>
      </c>
      <c r="N44" s="62">
        <f t="shared" si="9"/>
        <v>77</v>
      </c>
      <c r="O44" s="58">
        <v>1</v>
      </c>
      <c r="P44" s="64" t="str">
        <f t="shared" si="5"/>
        <v/>
      </c>
      <c r="Q44" s="65" t="str">
        <f>IF(ISBLANK(H44),"",IF(N44&gt;=VLOOKUP(H44,'DATA VALIDATION'!$G$2:$H$8,2,FALSE),"MOVE UP",""))</f>
        <v/>
      </c>
      <c r="R44" s="59"/>
      <c r="S44" s="59"/>
      <c r="T44" s="66">
        <v>45409</v>
      </c>
      <c r="U44" s="56" t="s">
        <v>250</v>
      </c>
    </row>
    <row r="45" spans="1:21" ht="16.5" customHeight="1">
      <c r="A45" s="67" t="str">
        <f t="shared" si="6"/>
        <v>X-Strut OPEN Senior</v>
      </c>
      <c r="B45" s="68" t="str">
        <f t="shared" si="7"/>
        <v>X-Strut OPEN Senior</v>
      </c>
      <c r="C45" s="69">
        <v>3</v>
      </c>
      <c r="D45" s="70"/>
      <c r="E45" s="15" t="s">
        <v>150</v>
      </c>
      <c r="F45" s="61" t="str">
        <f>VLOOKUP(E45,'ATHLETE LIST'!A$2:B$151,2,FALSE)</f>
        <v>ATLK</v>
      </c>
      <c r="G45" s="56" t="s">
        <v>267</v>
      </c>
      <c r="H45" s="55" t="s">
        <v>268</v>
      </c>
      <c r="I45" s="55" t="s">
        <v>271</v>
      </c>
      <c r="J45" s="71" t="str">
        <f t="shared" si="8"/>
        <v>OPEN Senior</v>
      </c>
      <c r="K45" s="55" t="s">
        <v>26</v>
      </c>
      <c r="L45" s="72">
        <v>84</v>
      </c>
      <c r="M45" s="72">
        <v>0</v>
      </c>
      <c r="N45" s="73">
        <f t="shared" si="9"/>
        <v>84</v>
      </c>
      <c r="O45" s="69">
        <v>2</v>
      </c>
      <c r="P45" s="71" t="str">
        <f t="shared" si="5"/>
        <v/>
      </c>
      <c r="Q45" s="68" t="str">
        <f>IF(ISBLANK(H45),"",IF(N45&gt;=VLOOKUP(H45,'DATA VALIDATION'!$G$2:$H$8,2,FALSE),"MOVE UP",""))</f>
        <v/>
      </c>
      <c r="R45" s="70"/>
      <c r="S45" s="70"/>
      <c r="T45" s="74">
        <v>45409</v>
      </c>
      <c r="U45" s="75" t="s">
        <v>250</v>
      </c>
    </row>
    <row r="46" spans="1:21" ht="16.5" customHeight="1">
      <c r="A46" s="67" t="str">
        <f t="shared" si="6"/>
        <v>X-Strut OPEN Senior</v>
      </c>
      <c r="B46" s="68" t="str">
        <f t="shared" si="7"/>
        <v>X-Strut OPEN Senior</v>
      </c>
      <c r="C46" s="69">
        <v>3</v>
      </c>
      <c r="D46" s="70"/>
      <c r="E46" s="15" t="s">
        <v>256</v>
      </c>
      <c r="F46" s="61" t="str">
        <f>VLOOKUP(E46,'ATHLETE LIST'!A$2:B$151,2,FALSE)</f>
        <v>ATLK</v>
      </c>
      <c r="G46" s="56" t="s">
        <v>267</v>
      </c>
      <c r="H46" s="55" t="s">
        <v>268</v>
      </c>
      <c r="I46" s="55" t="s">
        <v>271</v>
      </c>
      <c r="J46" s="71" t="str">
        <f t="shared" si="8"/>
        <v>OPEN Senior</v>
      </c>
      <c r="K46" s="55" t="s">
        <v>26</v>
      </c>
      <c r="L46" s="72">
        <v>69</v>
      </c>
      <c r="M46" s="72">
        <v>0</v>
      </c>
      <c r="N46" s="73">
        <f t="shared" si="9"/>
        <v>69</v>
      </c>
      <c r="O46" s="69">
        <v>3</v>
      </c>
      <c r="P46" s="71" t="str">
        <f t="shared" si="5"/>
        <v/>
      </c>
      <c r="Q46" s="68" t="str">
        <f>IF(ISBLANK(H46),"",IF(N46&gt;=VLOOKUP(H46,'DATA VALIDATION'!$G$2:$H$8,2,FALSE),"MOVE UP",""))</f>
        <v/>
      </c>
      <c r="R46" s="70"/>
      <c r="S46" s="70"/>
      <c r="T46" s="74">
        <v>45409</v>
      </c>
      <c r="U46" s="75" t="s">
        <v>250</v>
      </c>
    </row>
    <row r="47" spans="1:21" ht="16.5" customHeight="1">
      <c r="A47" s="67" t="str">
        <f t="shared" si="6"/>
        <v>X-Strut OPEN Senior</v>
      </c>
      <c r="B47" s="68" t="str">
        <f t="shared" si="7"/>
        <v>X-Strut OPEN Senior</v>
      </c>
      <c r="C47" s="69">
        <v>3</v>
      </c>
      <c r="D47" s="70"/>
      <c r="E47" s="15" t="s">
        <v>152</v>
      </c>
      <c r="F47" s="61" t="str">
        <f>VLOOKUP(E47,'ATHLETE LIST'!A$2:B$151,2,FALSE)</f>
        <v>ATLK</v>
      </c>
      <c r="G47" s="56" t="s">
        <v>267</v>
      </c>
      <c r="H47" s="55" t="s">
        <v>268</v>
      </c>
      <c r="I47" s="55" t="s">
        <v>271</v>
      </c>
      <c r="J47" s="71" t="str">
        <f t="shared" si="8"/>
        <v>OPEN Senior</v>
      </c>
      <c r="K47" s="55" t="s">
        <v>26</v>
      </c>
      <c r="L47" s="72">
        <v>63</v>
      </c>
      <c r="M47" s="72">
        <v>2</v>
      </c>
      <c r="N47" s="73">
        <f t="shared" si="9"/>
        <v>61</v>
      </c>
      <c r="O47" s="69">
        <v>5</v>
      </c>
      <c r="P47" s="71" t="str">
        <f t="shared" si="5"/>
        <v/>
      </c>
      <c r="Q47" s="68" t="str">
        <f>IF(ISBLANK(H47),"",IF(N47&gt;=VLOOKUP(H47,'DATA VALIDATION'!$G$2:$H$8,2,FALSE),"MOVE UP",""))</f>
        <v/>
      </c>
      <c r="R47" s="70"/>
      <c r="S47" s="70"/>
      <c r="T47" s="74">
        <v>45409</v>
      </c>
      <c r="U47" s="75" t="s">
        <v>250</v>
      </c>
    </row>
    <row r="48" spans="1:21" ht="16.5" customHeight="1">
      <c r="A48" s="67" t="str">
        <f t="shared" si="6"/>
        <v>X-Strut OPEN Senior</v>
      </c>
      <c r="B48" s="68" t="str">
        <f t="shared" si="7"/>
        <v>X-Strut OPEN Senior</v>
      </c>
      <c r="C48" s="69">
        <v>3</v>
      </c>
      <c r="D48" s="70"/>
      <c r="E48" s="15" t="s">
        <v>146</v>
      </c>
      <c r="F48" s="61" t="str">
        <f>VLOOKUP(E48,'ATHLETE LIST'!A$2:B$151,2,FALSE)</f>
        <v>ATLK</v>
      </c>
      <c r="G48" s="56" t="s">
        <v>267</v>
      </c>
      <c r="H48" s="55" t="s">
        <v>268</v>
      </c>
      <c r="I48" s="55" t="s">
        <v>271</v>
      </c>
      <c r="J48" s="71" t="str">
        <f t="shared" si="8"/>
        <v>OPEN Senior</v>
      </c>
      <c r="K48" s="55" t="s">
        <v>26</v>
      </c>
      <c r="L48" s="72">
        <v>87</v>
      </c>
      <c r="M48" s="72">
        <v>0</v>
      </c>
      <c r="N48" s="73">
        <f t="shared" si="9"/>
        <v>87</v>
      </c>
      <c r="O48" s="69">
        <v>1</v>
      </c>
      <c r="P48" s="71" t="str">
        <f t="shared" si="5"/>
        <v/>
      </c>
      <c r="Q48" s="68" t="str">
        <f>IF(ISBLANK(H48),"",IF(N48&gt;=VLOOKUP(H48,'DATA VALIDATION'!$G$2:$H$8,2,FALSE),"MOVE UP",""))</f>
        <v/>
      </c>
      <c r="R48" s="70"/>
      <c r="S48" s="70"/>
      <c r="T48" s="74">
        <v>45409</v>
      </c>
      <c r="U48" s="75" t="s">
        <v>250</v>
      </c>
    </row>
    <row r="49" spans="1:21" ht="16.5" customHeight="1">
      <c r="A49" s="67" t="str">
        <f t="shared" si="6"/>
        <v>X-Strut OPEN Senior</v>
      </c>
      <c r="B49" s="68" t="str">
        <f t="shared" si="7"/>
        <v>X-Strut OPEN Senior</v>
      </c>
      <c r="C49" s="69">
        <v>3</v>
      </c>
      <c r="D49" s="70"/>
      <c r="E49" s="15" t="s">
        <v>134</v>
      </c>
      <c r="F49" s="61" t="str">
        <f>VLOOKUP(E49,'ATHLETE LIST'!A$2:B$151,2,FALSE)</f>
        <v>ATLK</v>
      </c>
      <c r="G49" s="56" t="s">
        <v>267</v>
      </c>
      <c r="H49" s="55" t="s">
        <v>268</v>
      </c>
      <c r="I49" s="55" t="s">
        <v>271</v>
      </c>
      <c r="J49" s="71" t="str">
        <f t="shared" si="8"/>
        <v>OPEN Senior</v>
      </c>
      <c r="K49" s="55" t="s">
        <v>26</v>
      </c>
      <c r="L49" s="72">
        <v>65</v>
      </c>
      <c r="M49" s="72">
        <v>1</v>
      </c>
      <c r="N49" s="73">
        <f t="shared" si="9"/>
        <v>64</v>
      </c>
      <c r="O49" s="69">
        <v>4</v>
      </c>
      <c r="P49" s="71" t="str">
        <f t="shared" si="5"/>
        <v/>
      </c>
      <c r="Q49" s="68" t="str">
        <f>IF(ISBLANK(H49),"",IF(N49&gt;=VLOOKUP(H49,'DATA VALIDATION'!$G$2:$H$8,2,FALSE),"MOVE UP",""))</f>
        <v/>
      </c>
      <c r="R49" s="70"/>
      <c r="S49" s="70"/>
      <c r="T49" s="74">
        <v>45409</v>
      </c>
      <c r="U49" s="75" t="s">
        <v>250</v>
      </c>
    </row>
    <row r="50" spans="1:21" ht="16.5" customHeight="1">
      <c r="A50" s="56" t="str">
        <f t="shared" si="6"/>
        <v>Solo C 9-11</v>
      </c>
      <c r="B50" s="56" t="str">
        <f t="shared" si="7"/>
        <v>Solo C 9-11</v>
      </c>
      <c r="C50" s="58">
        <v>1</v>
      </c>
      <c r="D50" s="59"/>
      <c r="E50" s="60" t="s">
        <v>128</v>
      </c>
      <c r="F50" s="61" t="str">
        <f>VLOOKUP(E50,'ATHLETE LIST'!A$2:B$151,2,FALSE)</f>
        <v>ETIN</v>
      </c>
      <c r="G50" s="56" t="s">
        <v>272</v>
      </c>
      <c r="H50" s="61" t="s">
        <v>247</v>
      </c>
      <c r="I50" s="55" t="s">
        <v>253</v>
      </c>
      <c r="J50" s="56" t="str">
        <f t="shared" si="8"/>
        <v>C 9-11</v>
      </c>
      <c r="K50" s="55" t="s">
        <v>25</v>
      </c>
      <c r="L50" s="72"/>
      <c r="M50" s="72"/>
      <c r="N50" s="62">
        <f t="shared" si="9"/>
        <v>0</v>
      </c>
      <c r="O50" s="59"/>
      <c r="P50" s="64" t="str">
        <f t="shared" si="5"/>
        <v/>
      </c>
      <c r="Q50" s="65" t="str">
        <f>IF(ISBLANK(H50),"",IF(N50&gt;=VLOOKUP(H50,'DATA VALIDATION'!$G$2:$H$8,2,FALSE),"MOVE UP",""))</f>
        <v/>
      </c>
      <c r="R50" s="64" t="s">
        <v>261</v>
      </c>
      <c r="S50" s="59"/>
      <c r="T50" s="66">
        <v>45409</v>
      </c>
      <c r="U50" s="56" t="s">
        <v>250</v>
      </c>
    </row>
    <row r="51" spans="1:21" ht="16.5" customHeight="1">
      <c r="A51" s="56" t="str">
        <f t="shared" si="6"/>
        <v>Solo C 9-11</v>
      </c>
      <c r="B51" s="56" t="str">
        <f t="shared" si="7"/>
        <v>Solo C 9-11</v>
      </c>
      <c r="C51" s="58">
        <v>1</v>
      </c>
      <c r="D51" s="59"/>
      <c r="E51" s="60" t="s">
        <v>135</v>
      </c>
      <c r="F51" s="61" t="str">
        <f>VLOOKUP(E51,'ATHLETE LIST'!A$2:B$151,2,FALSE)</f>
        <v>ETIN</v>
      </c>
      <c r="G51" s="56" t="s">
        <v>272</v>
      </c>
      <c r="H51" s="61" t="s">
        <v>247</v>
      </c>
      <c r="I51" s="55" t="s">
        <v>253</v>
      </c>
      <c r="J51" s="56" t="str">
        <f t="shared" si="8"/>
        <v>C 9-11</v>
      </c>
      <c r="K51" s="55" t="s">
        <v>25</v>
      </c>
      <c r="L51" s="72"/>
      <c r="M51" s="72"/>
      <c r="N51" s="62">
        <f t="shared" si="9"/>
        <v>0</v>
      </c>
      <c r="O51" s="59"/>
      <c r="P51" s="64" t="str">
        <f t="shared" si="5"/>
        <v/>
      </c>
      <c r="Q51" s="65" t="str">
        <f>IF(ISBLANK(H51),"",IF(N51&gt;=VLOOKUP(H51,'DATA VALIDATION'!$G$2:$H$8,2,FALSE),"MOVE UP",""))</f>
        <v/>
      </c>
      <c r="R51" s="64" t="s">
        <v>261</v>
      </c>
      <c r="S51" s="59"/>
      <c r="T51" s="66">
        <v>45409</v>
      </c>
      <c r="U51" s="56" t="s">
        <v>250</v>
      </c>
    </row>
    <row r="52" spans="1:21" ht="16.5" customHeight="1">
      <c r="A52" s="56" t="str">
        <f t="shared" si="6"/>
        <v>Solo C 9-11</v>
      </c>
      <c r="B52" s="56" t="str">
        <f t="shared" si="7"/>
        <v>Solo C 9-11</v>
      </c>
      <c r="C52" s="58">
        <v>1</v>
      </c>
      <c r="D52" s="59"/>
      <c r="E52" s="60" t="s">
        <v>138</v>
      </c>
      <c r="F52" s="61" t="str">
        <f>VLOOKUP(E52,'ATHLETE LIST'!A$2:B$151,2,FALSE)</f>
        <v>ETIN</v>
      </c>
      <c r="G52" s="56" t="s">
        <v>272</v>
      </c>
      <c r="H52" s="61" t="s">
        <v>247</v>
      </c>
      <c r="I52" s="55" t="s">
        <v>253</v>
      </c>
      <c r="J52" s="56" t="str">
        <f t="shared" si="8"/>
        <v>C 9-11</v>
      </c>
      <c r="K52" s="55" t="s">
        <v>25</v>
      </c>
      <c r="L52" s="72"/>
      <c r="M52" s="72"/>
      <c r="N52" s="62">
        <f t="shared" si="9"/>
        <v>0</v>
      </c>
      <c r="O52" s="59"/>
      <c r="P52" s="64" t="str">
        <f t="shared" si="5"/>
        <v/>
      </c>
      <c r="Q52" s="65" t="str">
        <f>IF(ISBLANK(H52),"",IF(N52&gt;=VLOOKUP(H52,'DATA VALIDATION'!$G$2:$H$8,2,FALSE),"MOVE UP",""))</f>
        <v/>
      </c>
      <c r="R52" s="64" t="s">
        <v>249</v>
      </c>
      <c r="S52" s="59"/>
      <c r="T52" s="66">
        <v>45409</v>
      </c>
      <c r="U52" s="56" t="s">
        <v>250</v>
      </c>
    </row>
    <row r="53" spans="1:21" ht="16.5" customHeight="1">
      <c r="A53" s="56" t="str">
        <f t="shared" si="6"/>
        <v>Solo C 9-11</v>
      </c>
      <c r="B53" s="56" t="str">
        <f t="shared" si="7"/>
        <v>Solo C 9-11</v>
      </c>
      <c r="C53" s="58">
        <v>1</v>
      </c>
      <c r="D53" s="59"/>
      <c r="E53" s="60" t="s">
        <v>124</v>
      </c>
      <c r="F53" s="61" t="str">
        <f>VLOOKUP(E53,'ATHLETE LIST'!A$2:B$151,2,FALSE)</f>
        <v>ATLK</v>
      </c>
      <c r="G53" s="56" t="s">
        <v>272</v>
      </c>
      <c r="H53" s="61" t="s">
        <v>247</v>
      </c>
      <c r="I53" s="55" t="s">
        <v>253</v>
      </c>
      <c r="J53" s="56" t="str">
        <f t="shared" si="8"/>
        <v>C 9-11</v>
      </c>
      <c r="K53" s="55" t="s">
        <v>25</v>
      </c>
      <c r="L53" s="72"/>
      <c r="M53" s="72"/>
      <c r="N53" s="62">
        <f t="shared" si="9"/>
        <v>0</v>
      </c>
      <c r="O53" s="59"/>
      <c r="P53" s="64" t="s">
        <v>257</v>
      </c>
      <c r="Q53" s="65" t="str">
        <f>IF(ISBLANK(H53),"",IF(N53&gt;=VLOOKUP(H53,'DATA VALIDATION'!$G$2:$H$8,2,FALSE),"MOVE UP",""))</f>
        <v/>
      </c>
      <c r="R53" s="64" t="s">
        <v>263</v>
      </c>
      <c r="S53" s="59"/>
      <c r="T53" s="66">
        <v>45409</v>
      </c>
      <c r="U53" s="56" t="s">
        <v>250</v>
      </c>
    </row>
    <row r="54" spans="1:21" ht="16.5" customHeight="1">
      <c r="A54" s="56" t="str">
        <f t="shared" si="6"/>
        <v>Solo C 9-11</v>
      </c>
      <c r="B54" s="56" t="str">
        <f t="shared" si="7"/>
        <v>Solo C 9-11</v>
      </c>
      <c r="C54" s="58">
        <v>1</v>
      </c>
      <c r="D54" s="59"/>
      <c r="E54" s="60" t="s">
        <v>112</v>
      </c>
      <c r="F54" s="61" t="str">
        <f>VLOOKUP(E54,'ATHLETE LIST'!A$2:B$151,2,FALSE)</f>
        <v>ETIN</v>
      </c>
      <c r="G54" s="56" t="s">
        <v>272</v>
      </c>
      <c r="H54" s="61" t="s">
        <v>247</v>
      </c>
      <c r="I54" s="55" t="s">
        <v>253</v>
      </c>
      <c r="J54" s="56" t="str">
        <f t="shared" si="8"/>
        <v>C 9-11</v>
      </c>
      <c r="K54" s="55" t="s">
        <v>25</v>
      </c>
      <c r="L54" s="72"/>
      <c r="M54" s="72"/>
      <c r="N54" s="62">
        <f t="shared" si="9"/>
        <v>0</v>
      </c>
      <c r="O54" s="59"/>
      <c r="P54" s="64" t="str">
        <f t="shared" ref="P54:P74" si="10">Q54</f>
        <v/>
      </c>
      <c r="Q54" s="65" t="str">
        <f>IF(ISBLANK(H54),"",IF(N54&gt;=VLOOKUP(H54,'DATA VALIDATION'!$G$2:$H$8,2,FALSE),"MOVE UP",""))</f>
        <v/>
      </c>
      <c r="R54" s="64" t="s">
        <v>261</v>
      </c>
      <c r="S54" s="59"/>
      <c r="T54" s="66">
        <v>45409</v>
      </c>
      <c r="U54" s="56" t="s">
        <v>250</v>
      </c>
    </row>
    <row r="55" spans="1:21" ht="16.5" customHeight="1">
      <c r="A55" s="56" t="str">
        <f t="shared" si="6"/>
        <v>Solo C 9-11</v>
      </c>
      <c r="B55" s="56" t="str">
        <f t="shared" si="7"/>
        <v>Solo C 9-11</v>
      </c>
      <c r="C55" s="58">
        <v>1</v>
      </c>
      <c r="D55" s="59"/>
      <c r="E55" s="60" t="s">
        <v>108</v>
      </c>
      <c r="F55" s="61" t="str">
        <f>VLOOKUP(E55,'ATHLETE LIST'!A$2:B$151,2,FALSE)</f>
        <v>ETIN</v>
      </c>
      <c r="G55" s="56" t="s">
        <v>272</v>
      </c>
      <c r="H55" s="61" t="s">
        <v>247</v>
      </c>
      <c r="I55" s="55" t="s">
        <v>253</v>
      </c>
      <c r="J55" s="56" t="str">
        <f t="shared" si="8"/>
        <v>C 9-11</v>
      </c>
      <c r="K55" s="55" t="s">
        <v>25</v>
      </c>
      <c r="L55" s="72"/>
      <c r="M55" s="72"/>
      <c r="N55" s="62">
        <f t="shared" si="9"/>
        <v>0</v>
      </c>
      <c r="O55" s="59"/>
      <c r="P55" s="64" t="str">
        <f t="shared" si="10"/>
        <v/>
      </c>
      <c r="Q55" s="65" t="str">
        <f>IF(ISBLANK(H55),"",IF(N55&gt;=VLOOKUP(H55,'DATA VALIDATION'!$G$2:$H$8,2,FALSE),"MOVE UP",""))</f>
        <v/>
      </c>
      <c r="R55" s="64" t="s">
        <v>261</v>
      </c>
      <c r="S55" s="59"/>
      <c r="T55" s="66">
        <v>45409</v>
      </c>
      <c r="U55" s="56" t="s">
        <v>250</v>
      </c>
    </row>
    <row r="56" spans="1:21" ht="16.5" customHeight="1">
      <c r="A56" s="56" t="str">
        <f t="shared" si="6"/>
        <v>Solo C 9-11</v>
      </c>
      <c r="B56" s="56" t="str">
        <f t="shared" si="7"/>
        <v>Solo C 9-11</v>
      </c>
      <c r="C56" s="58">
        <v>1</v>
      </c>
      <c r="D56" s="59"/>
      <c r="E56" s="60" t="s">
        <v>120</v>
      </c>
      <c r="F56" s="61" t="str">
        <f>VLOOKUP(E56,'ATHLETE LIST'!A$2:B$151,2,FALSE)</f>
        <v>ETIN</v>
      </c>
      <c r="G56" s="56" t="s">
        <v>272</v>
      </c>
      <c r="H56" s="61" t="s">
        <v>247</v>
      </c>
      <c r="I56" s="55" t="s">
        <v>253</v>
      </c>
      <c r="J56" s="56" t="str">
        <f t="shared" si="8"/>
        <v>C 9-11</v>
      </c>
      <c r="K56" s="55" t="s">
        <v>25</v>
      </c>
      <c r="L56" s="72"/>
      <c r="M56" s="72"/>
      <c r="N56" s="62">
        <f t="shared" si="9"/>
        <v>0</v>
      </c>
      <c r="O56" s="59"/>
      <c r="P56" s="64" t="str">
        <f t="shared" si="10"/>
        <v/>
      </c>
      <c r="Q56" s="65" t="str">
        <f>IF(ISBLANK(H56),"",IF(N56&gt;=VLOOKUP(H56,'DATA VALIDATION'!$G$2:$H$8,2,FALSE),"MOVE UP",""))</f>
        <v/>
      </c>
      <c r="R56" s="64" t="s">
        <v>261</v>
      </c>
      <c r="S56" s="59"/>
      <c r="T56" s="66">
        <v>45409</v>
      </c>
      <c r="U56" s="56" t="s">
        <v>250</v>
      </c>
    </row>
    <row r="57" spans="1:21" ht="16.5" customHeight="1">
      <c r="A57" s="56" t="str">
        <f t="shared" si="6"/>
        <v>Solo C 9-11</v>
      </c>
      <c r="B57" s="56" t="str">
        <f t="shared" si="7"/>
        <v>Solo C 9-11</v>
      </c>
      <c r="C57" s="58">
        <v>1</v>
      </c>
      <c r="D57" s="59"/>
      <c r="E57" s="60" t="s">
        <v>262</v>
      </c>
      <c r="F57" s="61" t="str">
        <f>VLOOKUP(E57,'ATHLETE LIST'!A$2:B$151,2,FALSE)</f>
        <v>ETIN</v>
      </c>
      <c r="G57" s="56" t="s">
        <v>272</v>
      </c>
      <c r="H57" s="61" t="s">
        <v>247</v>
      </c>
      <c r="I57" s="55" t="s">
        <v>253</v>
      </c>
      <c r="J57" s="56" t="str">
        <f t="shared" si="8"/>
        <v>C 9-11</v>
      </c>
      <c r="K57" s="55" t="s">
        <v>25</v>
      </c>
      <c r="L57" s="72"/>
      <c r="M57" s="72"/>
      <c r="N57" s="62">
        <f t="shared" si="9"/>
        <v>0</v>
      </c>
      <c r="O57" s="59"/>
      <c r="P57" s="64" t="str">
        <f t="shared" si="10"/>
        <v/>
      </c>
      <c r="Q57" s="65" t="str">
        <f>IF(ISBLANK(H57),"",IF(N57&gt;=VLOOKUP(H57,'DATA VALIDATION'!$G$2:$H$8,2,FALSE),"MOVE UP",""))</f>
        <v/>
      </c>
      <c r="R57" s="64" t="s">
        <v>261</v>
      </c>
      <c r="S57" s="59"/>
      <c r="T57" s="66">
        <v>45409</v>
      </c>
      <c r="U57" s="56" t="s">
        <v>250</v>
      </c>
    </row>
    <row r="58" spans="1:21" ht="16.5" customHeight="1">
      <c r="A58" s="67" t="str">
        <f t="shared" si="6"/>
        <v>Solo BI 12-14</v>
      </c>
      <c r="B58" s="68" t="str">
        <f t="shared" si="7"/>
        <v>Solo BI 12-14</v>
      </c>
      <c r="C58" s="69">
        <v>1</v>
      </c>
      <c r="D58" s="70"/>
      <c r="E58" s="15" t="s">
        <v>148</v>
      </c>
      <c r="F58" s="61" t="str">
        <f>VLOOKUP(E58,'ATHLETE LIST'!A$2:B$151,2,FALSE)</f>
        <v>ATLK</v>
      </c>
      <c r="G58" s="56" t="s">
        <v>272</v>
      </c>
      <c r="H58" s="55" t="s">
        <v>252</v>
      </c>
      <c r="I58" s="55" t="s">
        <v>264</v>
      </c>
      <c r="J58" s="71" t="str">
        <f t="shared" si="8"/>
        <v>BI 12-14</v>
      </c>
      <c r="K58" s="55" t="s">
        <v>25</v>
      </c>
      <c r="L58" s="72">
        <v>5.3</v>
      </c>
      <c r="M58" s="72">
        <v>0.1</v>
      </c>
      <c r="N58" s="73">
        <f t="shared" si="9"/>
        <v>5.2</v>
      </c>
      <c r="O58" s="69">
        <v>2</v>
      </c>
      <c r="P58" s="71" t="str">
        <f t="shared" si="10"/>
        <v>MOVE UP</v>
      </c>
      <c r="Q58" s="68" t="str">
        <f>IF(ISBLANK(H58),"",IF(N58&gt;=VLOOKUP(H58,'DATA VALIDATION'!$G$2:$H$8,2,FALSE),"MOVE UP",""))</f>
        <v>MOVE UP</v>
      </c>
      <c r="R58" s="70"/>
      <c r="S58" s="70"/>
      <c r="T58" s="74">
        <v>45409</v>
      </c>
      <c r="U58" s="75" t="s">
        <v>250</v>
      </c>
    </row>
    <row r="59" spans="1:21" ht="16.5" customHeight="1">
      <c r="A59" s="67" t="str">
        <f t="shared" si="6"/>
        <v>Solo BI 12-14</v>
      </c>
      <c r="B59" s="68" t="str">
        <f t="shared" si="7"/>
        <v>Solo BI 12-14</v>
      </c>
      <c r="C59" s="69">
        <v>1</v>
      </c>
      <c r="D59" s="70"/>
      <c r="E59" s="15" t="s">
        <v>151</v>
      </c>
      <c r="F59" s="61" t="str">
        <f>VLOOKUP(E59,'ATHLETE LIST'!A$2:B$151,2,FALSE)</f>
        <v>ATLK</v>
      </c>
      <c r="G59" s="56" t="s">
        <v>272</v>
      </c>
      <c r="H59" s="55" t="s">
        <v>252</v>
      </c>
      <c r="I59" s="55" t="s">
        <v>264</v>
      </c>
      <c r="J59" s="71" t="str">
        <f t="shared" si="8"/>
        <v>BI 12-14</v>
      </c>
      <c r="K59" s="55" t="s">
        <v>25</v>
      </c>
      <c r="L59" s="72">
        <v>5.4</v>
      </c>
      <c r="M59" s="72">
        <v>0.1</v>
      </c>
      <c r="N59" s="73">
        <f t="shared" si="9"/>
        <v>5.3000000000000007</v>
      </c>
      <c r="O59" s="69">
        <v>1</v>
      </c>
      <c r="P59" s="71" t="str">
        <f t="shared" si="10"/>
        <v>MOVE UP</v>
      </c>
      <c r="Q59" s="68" t="str">
        <f>IF(ISBLANK(H59),"",IF(N59&gt;=VLOOKUP(H59,'DATA VALIDATION'!$G$2:$H$8,2,FALSE),"MOVE UP",""))</f>
        <v>MOVE UP</v>
      </c>
      <c r="R59" s="70"/>
      <c r="S59" s="70"/>
      <c r="T59" s="74">
        <v>45409</v>
      </c>
      <c r="U59" s="75" t="s">
        <v>250</v>
      </c>
    </row>
    <row r="60" spans="1:21" ht="16.5" customHeight="1">
      <c r="A60" s="67" t="str">
        <f t="shared" si="6"/>
        <v>Solo BI 12-14</v>
      </c>
      <c r="B60" s="68" t="str">
        <f t="shared" si="7"/>
        <v>Solo BI 12-14</v>
      </c>
      <c r="C60" s="69">
        <v>1</v>
      </c>
      <c r="D60" s="70"/>
      <c r="E60" s="15" t="s">
        <v>137</v>
      </c>
      <c r="F60" s="61" t="str">
        <f>VLOOKUP(E60,'ATHLETE LIST'!A$2:B$151,2,FALSE)</f>
        <v>ATLK</v>
      </c>
      <c r="G60" s="56" t="s">
        <v>272</v>
      </c>
      <c r="H60" s="55" t="s">
        <v>252</v>
      </c>
      <c r="I60" s="55" t="s">
        <v>264</v>
      </c>
      <c r="J60" s="71" t="str">
        <f t="shared" si="8"/>
        <v>BI 12-14</v>
      </c>
      <c r="K60" s="55" t="s">
        <v>25</v>
      </c>
      <c r="L60" s="72">
        <v>4.8</v>
      </c>
      <c r="M60" s="72">
        <v>0.3</v>
      </c>
      <c r="N60" s="73">
        <f t="shared" si="9"/>
        <v>4.5</v>
      </c>
      <c r="O60" s="69">
        <v>4</v>
      </c>
      <c r="P60" s="71" t="str">
        <f t="shared" si="10"/>
        <v/>
      </c>
      <c r="Q60" s="68" t="str">
        <f>IF(ISBLANK(H60),"",IF(N60&gt;=VLOOKUP(H60,'DATA VALIDATION'!$G$2:$H$8,2,FALSE),"MOVE UP",""))</f>
        <v/>
      </c>
      <c r="R60" s="70"/>
      <c r="S60" s="70"/>
      <c r="T60" s="74">
        <v>45409</v>
      </c>
      <c r="U60" s="75" t="s">
        <v>250</v>
      </c>
    </row>
    <row r="61" spans="1:21" ht="16.5" customHeight="1">
      <c r="A61" s="67" t="str">
        <f t="shared" si="6"/>
        <v>Solo BI 12-14</v>
      </c>
      <c r="B61" s="68" t="str">
        <f t="shared" si="7"/>
        <v>Solo BI 12-14</v>
      </c>
      <c r="C61" s="69">
        <v>1</v>
      </c>
      <c r="D61" s="70"/>
      <c r="E61" s="15" t="s">
        <v>140</v>
      </c>
      <c r="F61" s="61" t="str">
        <f>VLOOKUP(E61,'ATHLETE LIST'!A$2:B$151,2,FALSE)</f>
        <v>ATLK</v>
      </c>
      <c r="G61" s="56" t="s">
        <v>272</v>
      </c>
      <c r="H61" s="55" t="s">
        <v>252</v>
      </c>
      <c r="I61" s="55" t="s">
        <v>264</v>
      </c>
      <c r="J61" s="71" t="str">
        <f t="shared" si="8"/>
        <v>BI 12-14</v>
      </c>
      <c r="K61" s="55" t="s">
        <v>25</v>
      </c>
      <c r="L61" s="72">
        <v>5.2</v>
      </c>
      <c r="M61" s="72">
        <v>0.2</v>
      </c>
      <c r="N61" s="73">
        <f t="shared" si="9"/>
        <v>5</v>
      </c>
      <c r="O61" s="69">
        <v>3</v>
      </c>
      <c r="P61" s="71" t="str">
        <f t="shared" si="10"/>
        <v>MOVE UP</v>
      </c>
      <c r="Q61" s="68" t="str">
        <f>IF(ISBLANK(H61),"",IF(N61&gt;=VLOOKUP(H61,'DATA VALIDATION'!$G$2:$H$8,2,FALSE),"MOVE UP",""))</f>
        <v>MOVE UP</v>
      </c>
      <c r="R61" s="70"/>
      <c r="S61" s="70"/>
      <c r="T61" s="74">
        <v>45409</v>
      </c>
      <c r="U61" s="75" t="s">
        <v>250</v>
      </c>
    </row>
    <row r="62" spans="1:21" ht="16.5" customHeight="1">
      <c r="A62" s="56" t="str">
        <f t="shared" si="6"/>
        <v>Solo C 12-14</v>
      </c>
      <c r="B62" s="56" t="str">
        <f t="shared" si="7"/>
        <v>Solo C 12-14</v>
      </c>
      <c r="C62" s="58">
        <v>2</v>
      </c>
      <c r="D62" s="59"/>
      <c r="E62" s="60" t="s">
        <v>117</v>
      </c>
      <c r="F62" s="61" t="str">
        <f>VLOOKUP(E62,'ATHLETE LIST'!A$2:B$151,2,FALSE)</f>
        <v>ETIN</v>
      </c>
      <c r="G62" s="56" t="s">
        <v>272</v>
      </c>
      <c r="H62" s="61" t="s">
        <v>247</v>
      </c>
      <c r="I62" s="55" t="s">
        <v>264</v>
      </c>
      <c r="J62" s="56" t="str">
        <f t="shared" si="8"/>
        <v>C 12-14</v>
      </c>
      <c r="K62" s="55" t="s">
        <v>27</v>
      </c>
      <c r="L62" s="72">
        <v>2.1</v>
      </c>
      <c r="M62" s="72">
        <v>0</v>
      </c>
      <c r="N62" s="62">
        <f t="shared" si="9"/>
        <v>2.1</v>
      </c>
      <c r="O62" s="58">
        <v>3</v>
      </c>
      <c r="P62" s="64" t="str">
        <f t="shared" si="10"/>
        <v/>
      </c>
      <c r="Q62" s="65" t="str">
        <f>IF(ISBLANK(H62),"",IF(N62&gt;=VLOOKUP(H62,'DATA VALIDATION'!$G$2:$H$8,2,FALSE),"MOVE UP",""))</f>
        <v/>
      </c>
      <c r="R62" s="59"/>
      <c r="S62" s="59"/>
      <c r="T62" s="66">
        <v>45409</v>
      </c>
      <c r="U62" s="56" t="s">
        <v>250</v>
      </c>
    </row>
    <row r="63" spans="1:21" ht="16.5" customHeight="1">
      <c r="A63" s="56" t="str">
        <f t="shared" si="6"/>
        <v>Solo C 12-14</v>
      </c>
      <c r="B63" s="56" t="str">
        <f t="shared" si="7"/>
        <v>Solo C 12-14</v>
      </c>
      <c r="C63" s="58">
        <v>2</v>
      </c>
      <c r="D63" s="59"/>
      <c r="E63" s="60" t="s">
        <v>121</v>
      </c>
      <c r="F63" s="61" t="str">
        <f>VLOOKUP(E63,'ATHLETE LIST'!A$2:B$151,2,FALSE)</f>
        <v>ATLK</v>
      </c>
      <c r="G63" s="56" t="s">
        <v>272</v>
      </c>
      <c r="H63" s="61" t="s">
        <v>247</v>
      </c>
      <c r="I63" s="55" t="s">
        <v>264</v>
      </c>
      <c r="J63" s="56" t="str">
        <f t="shared" si="8"/>
        <v>C 12-14</v>
      </c>
      <c r="K63" s="55" t="s">
        <v>27</v>
      </c>
      <c r="L63" s="72">
        <v>2.2999999999999998</v>
      </c>
      <c r="M63" s="72">
        <v>0.3</v>
      </c>
      <c r="N63" s="62">
        <f t="shared" si="9"/>
        <v>1.9999999999999998</v>
      </c>
      <c r="O63" s="58">
        <v>4</v>
      </c>
      <c r="P63" s="64" t="str">
        <f t="shared" si="10"/>
        <v/>
      </c>
      <c r="Q63" s="65" t="str">
        <f>IF(ISBLANK(H63),"",IF(N63&gt;=VLOOKUP(H63,'DATA VALIDATION'!$G$2:$H$8,2,FALSE),"MOVE UP",""))</f>
        <v/>
      </c>
      <c r="R63" s="59"/>
      <c r="S63" s="59"/>
      <c r="T63" s="66">
        <v>45409</v>
      </c>
      <c r="U63" s="56" t="s">
        <v>250</v>
      </c>
    </row>
    <row r="64" spans="1:21" ht="16.5" customHeight="1">
      <c r="A64" s="56" t="str">
        <f t="shared" si="6"/>
        <v>Solo C 12-14</v>
      </c>
      <c r="B64" s="56" t="str">
        <f t="shared" si="7"/>
        <v>Solo C 12-14</v>
      </c>
      <c r="C64" s="58">
        <v>2</v>
      </c>
      <c r="D64" s="59"/>
      <c r="E64" s="60" t="s">
        <v>109</v>
      </c>
      <c r="F64" s="61" t="str">
        <f>VLOOKUP(E64,'ATHLETE LIST'!A$2:B$151,2,FALSE)</f>
        <v>ATLK</v>
      </c>
      <c r="G64" s="56" t="s">
        <v>272</v>
      </c>
      <c r="H64" s="61" t="s">
        <v>247</v>
      </c>
      <c r="I64" s="55" t="s">
        <v>264</v>
      </c>
      <c r="J64" s="56" t="str">
        <f t="shared" si="8"/>
        <v>C 12-14</v>
      </c>
      <c r="K64" s="55" t="s">
        <v>27</v>
      </c>
      <c r="L64" s="72">
        <v>2</v>
      </c>
      <c r="M64" s="72">
        <v>0.5</v>
      </c>
      <c r="N64" s="62">
        <f t="shared" si="9"/>
        <v>1.5</v>
      </c>
      <c r="O64" s="58">
        <v>5</v>
      </c>
      <c r="P64" s="64" t="str">
        <f t="shared" si="10"/>
        <v/>
      </c>
      <c r="Q64" s="65" t="str">
        <f>IF(ISBLANK(H64),"",IF(N64&gt;=VLOOKUP(H64,'DATA VALIDATION'!$G$2:$H$8,2,FALSE),"MOVE UP",""))</f>
        <v/>
      </c>
      <c r="R64" s="59"/>
      <c r="S64" s="59"/>
      <c r="T64" s="66">
        <v>45409</v>
      </c>
      <c r="U64" s="56" t="s">
        <v>250</v>
      </c>
    </row>
    <row r="65" spans="1:21" ht="16.5" customHeight="1">
      <c r="A65" s="56" t="str">
        <f t="shared" si="6"/>
        <v>Solo C 12-14</v>
      </c>
      <c r="B65" s="56" t="str">
        <f t="shared" si="7"/>
        <v>Solo C 12-14</v>
      </c>
      <c r="C65" s="58">
        <v>2</v>
      </c>
      <c r="D65" s="59"/>
      <c r="E65" s="60" t="s">
        <v>113</v>
      </c>
      <c r="F65" s="61" t="str">
        <f>VLOOKUP(E65,'ATHLETE LIST'!A$2:B$151,2,FALSE)</f>
        <v>ATLK</v>
      </c>
      <c r="G65" s="56" t="s">
        <v>272</v>
      </c>
      <c r="H65" s="61" t="s">
        <v>247</v>
      </c>
      <c r="I65" s="55" t="s">
        <v>264</v>
      </c>
      <c r="J65" s="56" t="str">
        <f t="shared" si="8"/>
        <v>C 12-14</v>
      </c>
      <c r="K65" s="55" t="s">
        <v>27</v>
      </c>
      <c r="L65" s="72">
        <v>2.35</v>
      </c>
      <c r="M65" s="72">
        <v>0.1</v>
      </c>
      <c r="N65" s="62">
        <f t="shared" si="9"/>
        <v>2.25</v>
      </c>
      <c r="O65" s="58">
        <v>2</v>
      </c>
      <c r="P65" s="64" t="str">
        <f t="shared" si="10"/>
        <v/>
      </c>
      <c r="Q65" s="65" t="str">
        <f>IF(ISBLANK(H65),"",IF(N65&gt;=VLOOKUP(H65,'DATA VALIDATION'!$G$2:$H$8,2,FALSE),"MOVE UP",""))</f>
        <v/>
      </c>
      <c r="R65" s="59"/>
      <c r="S65" s="59"/>
      <c r="T65" s="66">
        <v>45409</v>
      </c>
      <c r="U65" s="56" t="s">
        <v>250</v>
      </c>
    </row>
    <row r="66" spans="1:21" ht="16.5" customHeight="1">
      <c r="A66" s="56" t="str">
        <f t="shared" ref="A66:A97" si="11">B66</f>
        <v>Solo C 12-14</v>
      </c>
      <c r="B66" s="56" t="str">
        <f t="shared" ref="B66:B97" si="12">CONCATENATE(G66," ",J66)</f>
        <v>Solo C 12-14</v>
      </c>
      <c r="C66" s="58">
        <v>2</v>
      </c>
      <c r="D66" s="59"/>
      <c r="E66" s="60" t="s">
        <v>122</v>
      </c>
      <c r="F66" s="61" t="str">
        <f>VLOOKUP(E66,'ATHLETE LIST'!A$2:B$151,2,FALSE)</f>
        <v>ATLK</v>
      </c>
      <c r="G66" s="56" t="s">
        <v>272</v>
      </c>
      <c r="H66" s="61" t="s">
        <v>247</v>
      </c>
      <c r="I66" s="55" t="s">
        <v>264</v>
      </c>
      <c r="J66" s="56" t="str">
        <f t="shared" ref="J66:J97" si="13">CONCATENATE(H66," ",I66)</f>
        <v>C 12-14</v>
      </c>
      <c r="K66" s="55" t="s">
        <v>27</v>
      </c>
      <c r="L66" s="72">
        <v>2.6</v>
      </c>
      <c r="M66" s="72">
        <v>0.1</v>
      </c>
      <c r="N66" s="62">
        <f t="shared" ref="N66:N97" si="14">L66-M66</f>
        <v>2.5</v>
      </c>
      <c r="O66" s="58">
        <v>1</v>
      </c>
      <c r="P66" s="64" t="str">
        <f t="shared" si="10"/>
        <v>MOVE UP</v>
      </c>
      <c r="Q66" s="65" t="str">
        <f>IF(ISBLANK(H66),"",IF(N66&gt;=VLOOKUP(H66,'DATA VALIDATION'!$G$2:$H$8,2,FALSE),"MOVE UP",""))</f>
        <v>MOVE UP</v>
      </c>
      <c r="R66" s="59"/>
      <c r="S66" s="59"/>
      <c r="T66" s="66">
        <v>45409</v>
      </c>
      <c r="U66" s="56" t="s">
        <v>250</v>
      </c>
    </row>
    <row r="67" spans="1:21" ht="16.5" customHeight="1">
      <c r="A67" s="67" t="str">
        <f t="shared" si="11"/>
        <v>Solo BN 12-14</v>
      </c>
      <c r="B67" s="68" t="str">
        <f t="shared" si="12"/>
        <v>Solo BN 12-14</v>
      </c>
      <c r="C67" s="69">
        <v>2</v>
      </c>
      <c r="D67" s="70"/>
      <c r="E67" s="15" t="s">
        <v>126</v>
      </c>
      <c r="F67" s="61" t="str">
        <f>VLOOKUP(E67,'ATHLETE LIST'!A$2:B$151,2,FALSE)</f>
        <v>ETIN</v>
      </c>
      <c r="G67" s="56" t="s">
        <v>272</v>
      </c>
      <c r="H67" s="55" t="s">
        <v>265</v>
      </c>
      <c r="I67" s="55" t="s">
        <v>264</v>
      </c>
      <c r="J67" s="71" t="str">
        <f t="shared" si="13"/>
        <v>BN 12-14</v>
      </c>
      <c r="K67" s="55" t="s">
        <v>27</v>
      </c>
      <c r="L67" s="72">
        <v>2.7</v>
      </c>
      <c r="M67" s="72">
        <v>0.3</v>
      </c>
      <c r="N67" s="73">
        <f t="shared" si="14"/>
        <v>2.4000000000000004</v>
      </c>
      <c r="O67" s="69">
        <v>4</v>
      </c>
      <c r="P67" s="71" t="str">
        <f t="shared" si="10"/>
        <v/>
      </c>
      <c r="Q67" s="68" t="str">
        <f>IF(ISBLANK(H67),"",IF(N67&gt;=VLOOKUP(H67,'DATA VALIDATION'!$G$2:$H$8,2,FALSE),"MOVE UP",""))</f>
        <v/>
      </c>
      <c r="R67" s="70"/>
      <c r="S67" s="70"/>
      <c r="T67" s="74">
        <v>45409</v>
      </c>
      <c r="U67" s="75" t="s">
        <v>250</v>
      </c>
    </row>
    <row r="68" spans="1:21" ht="16.5" customHeight="1">
      <c r="A68" s="67" t="str">
        <f t="shared" si="11"/>
        <v>Solo BN 12-14</v>
      </c>
      <c r="B68" s="68" t="str">
        <f t="shared" si="12"/>
        <v>Solo BN 12-14</v>
      </c>
      <c r="C68" s="69">
        <v>2</v>
      </c>
      <c r="D68" s="70"/>
      <c r="E68" s="15" t="s">
        <v>118</v>
      </c>
      <c r="F68" s="61" t="str">
        <f>VLOOKUP(E68,'ATHLETE LIST'!A$2:B$151,2,FALSE)</f>
        <v>ETIN</v>
      </c>
      <c r="G68" s="56" t="s">
        <v>272</v>
      </c>
      <c r="H68" s="55" t="s">
        <v>265</v>
      </c>
      <c r="I68" s="55" t="s">
        <v>264</v>
      </c>
      <c r="J68" s="71" t="str">
        <f t="shared" si="13"/>
        <v>BN 12-14</v>
      </c>
      <c r="K68" s="55" t="s">
        <v>27</v>
      </c>
      <c r="L68" s="72">
        <v>3</v>
      </c>
      <c r="M68" s="72">
        <v>0.1</v>
      </c>
      <c r="N68" s="73">
        <f t="shared" si="14"/>
        <v>2.9</v>
      </c>
      <c r="O68" s="69">
        <v>2</v>
      </c>
      <c r="P68" s="71" t="str">
        <f t="shared" si="10"/>
        <v/>
      </c>
      <c r="Q68" s="68" t="str">
        <f>IF(ISBLANK(H68),"",IF(N68&gt;=VLOOKUP(H68,'DATA VALIDATION'!$G$2:$H$8,2,FALSE),"MOVE UP",""))</f>
        <v/>
      </c>
      <c r="R68" s="70"/>
      <c r="S68" s="70"/>
      <c r="T68" s="74">
        <v>45409</v>
      </c>
      <c r="U68" s="75" t="s">
        <v>250</v>
      </c>
    </row>
    <row r="69" spans="1:21" ht="16.5" customHeight="1">
      <c r="A69" s="67" t="str">
        <f t="shared" si="11"/>
        <v>Solo BN 12-14</v>
      </c>
      <c r="B69" s="68" t="str">
        <f t="shared" si="12"/>
        <v>Solo BN 12-14</v>
      </c>
      <c r="C69" s="69">
        <v>2</v>
      </c>
      <c r="D69" s="70"/>
      <c r="E69" s="15" t="s">
        <v>130</v>
      </c>
      <c r="F69" s="61" t="str">
        <f>VLOOKUP(E69,'ATHLETE LIST'!A$2:B$151,2,FALSE)</f>
        <v>ATLK</v>
      </c>
      <c r="G69" s="56" t="s">
        <v>272</v>
      </c>
      <c r="H69" s="55" t="s">
        <v>265</v>
      </c>
      <c r="I69" s="55" t="s">
        <v>264</v>
      </c>
      <c r="J69" s="71" t="str">
        <f t="shared" si="13"/>
        <v>BN 12-14</v>
      </c>
      <c r="K69" s="55" t="s">
        <v>27</v>
      </c>
      <c r="L69" s="72">
        <v>2.9</v>
      </c>
      <c r="M69" s="72">
        <v>0.3</v>
      </c>
      <c r="N69" s="73">
        <f t="shared" si="14"/>
        <v>2.6</v>
      </c>
      <c r="O69" s="69">
        <v>3</v>
      </c>
      <c r="P69" s="71" t="str">
        <f t="shared" si="10"/>
        <v/>
      </c>
      <c r="Q69" s="68" t="str">
        <f>IF(ISBLANK(H69),"",IF(N69&gt;=VLOOKUP(H69,'DATA VALIDATION'!$G$2:$H$8,2,FALSE),"MOVE UP",""))</f>
        <v/>
      </c>
      <c r="R69" s="70"/>
      <c r="S69" s="70"/>
      <c r="T69" s="74">
        <v>45409</v>
      </c>
      <c r="U69" s="75" t="s">
        <v>250</v>
      </c>
    </row>
    <row r="70" spans="1:21" ht="16.5" customHeight="1">
      <c r="A70" s="67" t="str">
        <f t="shared" si="11"/>
        <v>Solo BN 12-14</v>
      </c>
      <c r="B70" s="68" t="str">
        <f t="shared" si="12"/>
        <v>Solo BN 12-14</v>
      </c>
      <c r="C70" s="69">
        <v>2</v>
      </c>
      <c r="D70" s="70"/>
      <c r="E70" s="15" t="s">
        <v>144</v>
      </c>
      <c r="F70" s="61" t="str">
        <f>VLOOKUP(E70,'ATHLETE LIST'!A$2:B$151,2,FALSE)</f>
        <v>ETIN</v>
      </c>
      <c r="G70" s="56" t="s">
        <v>272</v>
      </c>
      <c r="H70" s="55" t="s">
        <v>265</v>
      </c>
      <c r="I70" s="55" t="s">
        <v>264</v>
      </c>
      <c r="J70" s="71" t="str">
        <f t="shared" si="13"/>
        <v>BN 12-14</v>
      </c>
      <c r="K70" s="55" t="s">
        <v>27</v>
      </c>
      <c r="L70" s="72">
        <v>3.6</v>
      </c>
      <c r="M70" s="72">
        <v>0.1</v>
      </c>
      <c r="N70" s="73">
        <f t="shared" si="14"/>
        <v>3.5</v>
      </c>
      <c r="O70" s="69">
        <v>1</v>
      </c>
      <c r="P70" s="71" t="str">
        <f t="shared" si="10"/>
        <v>MOVE UP</v>
      </c>
      <c r="Q70" s="68" t="str">
        <f>IF(ISBLANK(H70),"",IF(N70&gt;=VLOOKUP(H70,'DATA VALIDATION'!$G$2:$H$8,2,FALSE),"MOVE UP",""))</f>
        <v>MOVE UP</v>
      </c>
      <c r="R70" s="70"/>
      <c r="S70" s="70"/>
      <c r="T70" s="74">
        <v>45409</v>
      </c>
      <c r="U70" s="75" t="s">
        <v>250</v>
      </c>
    </row>
    <row r="71" spans="1:21" ht="16.5" customHeight="1">
      <c r="A71" s="56" t="str">
        <f t="shared" si="11"/>
        <v>Solo BI 18+</v>
      </c>
      <c r="B71" s="56" t="str">
        <f t="shared" si="12"/>
        <v>Solo BI 18+</v>
      </c>
      <c r="C71" s="58">
        <v>2</v>
      </c>
      <c r="D71" s="59"/>
      <c r="E71" s="60" t="s">
        <v>173</v>
      </c>
      <c r="F71" s="61" t="str">
        <f>VLOOKUP(E71,'ATHLETE LIST'!A$2:B$151,2,FALSE)</f>
        <v>STAR</v>
      </c>
      <c r="G71" s="56" t="s">
        <v>272</v>
      </c>
      <c r="H71" s="61" t="s">
        <v>252</v>
      </c>
      <c r="I71" s="55" t="s">
        <v>260</v>
      </c>
      <c r="J71" s="56" t="str">
        <f t="shared" si="13"/>
        <v>BI 18+</v>
      </c>
      <c r="K71" s="55" t="s">
        <v>27</v>
      </c>
      <c r="L71" s="72">
        <v>4.5</v>
      </c>
      <c r="M71" s="72">
        <v>0.1</v>
      </c>
      <c r="N71" s="62">
        <f t="shared" si="14"/>
        <v>4.4000000000000004</v>
      </c>
      <c r="O71" s="58">
        <v>2</v>
      </c>
      <c r="P71" s="64" t="str">
        <f t="shared" si="10"/>
        <v/>
      </c>
      <c r="Q71" s="65" t="str">
        <f>IF(ISBLANK(H71),"",IF(N71&gt;=VLOOKUP(H71,'DATA VALIDATION'!$G$2:$H$8,2,FALSE),"MOVE UP",""))</f>
        <v/>
      </c>
      <c r="R71" s="59"/>
      <c r="S71" s="59"/>
      <c r="T71" s="66">
        <v>45409</v>
      </c>
      <c r="U71" s="56" t="s">
        <v>250</v>
      </c>
    </row>
    <row r="72" spans="1:21" ht="16.5" customHeight="1">
      <c r="A72" s="56" t="str">
        <f t="shared" si="11"/>
        <v>Solo BI 18+</v>
      </c>
      <c r="B72" s="56" t="str">
        <f t="shared" si="12"/>
        <v>Solo BI 18+</v>
      </c>
      <c r="C72" s="58">
        <v>2</v>
      </c>
      <c r="D72" s="59"/>
      <c r="E72" s="60" t="s">
        <v>149</v>
      </c>
      <c r="F72" s="61" t="str">
        <f>VLOOKUP(E72,'ATHLETE LIST'!A$2:B$151,2,FALSE)</f>
        <v>ATLK</v>
      </c>
      <c r="G72" s="56" t="s">
        <v>272</v>
      </c>
      <c r="H72" s="61" t="s">
        <v>252</v>
      </c>
      <c r="I72" s="55" t="s">
        <v>260</v>
      </c>
      <c r="J72" s="56" t="str">
        <f t="shared" si="13"/>
        <v>BI 18+</v>
      </c>
      <c r="K72" s="55" t="s">
        <v>27</v>
      </c>
      <c r="L72" s="72">
        <v>4.75</v>
      </c>
      <c r="M72" s="72">
        <v>0.2</v>
      </c>
      <c r="N72" s="62">
        <f t="shared" si="14"/>
        <v>4.55</v>
      </c>
      <c r="O72" s="58">
        <v>1</v>
      </c>
      <c r="P72" s="64" t="str">
        <f t="shared" si="10"/>
        <v/>
      </c>
      <c r="Q72" s="65" t="str">
        <f>IF(ISBLANK(H72),"",IF(N72&gt;=VLOOKUP(H72,'DATA VALIDATION'!$G$2:$H$8,2,FALSE),"MOVE UP",""))</f>
        <v/>
      </c>
      <c r="R72" s="59"/>
      <c r="S72" s="59"/>
      <c r="T72" s="66">
        <v>45409</v>
      </c>
      <c r="U72" s="56" t="s">
        <v>250</v>
      </c>
    </row>
    <row r="73" spans="1:21" ht="16.5" customHeight="1">
      <c r="A73" s="67" t="str">
        <f t="shared" si="11"/>
        <v>Solo C 15-17</v>
      </c>
      <c r="B73" s="68" t="str">
        <f t="shared" si="12"/>
        <v>Solo C 15-17</v>
      </c>
      <c r="C73" s="69">
        <v>3</v>
      </c>
      <c r="D73" s="70"/>
      <c r="E73" s="15" t="s">
        <v>110</v>
      </c>
      <c r="F73" s="61" t="str">
        <f>VLOOKUP(E73,'ATHLETE LIST'!A$2:B$151,2,FALSE)</f>
        <v>ATLK</v>
      </c>
      <c r="G73" s="56" t="s">
        <v>272</v>
      </c>
      <c r="H73" s="55" t="s">
        <v>247</v>
      </c>
      <c r="I73" s="55" t="s">
        <v>255</v>
      </c>
      <c r="J73" s="71" t="str">
        <f t="shared" si="13"/>
        <v>C 15-17</v>
      </c>
      <c r="K73" s="55" t="s">
        <v>26</v>
      </c>
      <c r="L73" s="72">
        <v>2.1</v>
      </c>
      <c r="M73" s="72">
        <v>0.3</v>
      </c>
      <c r="N73" s="73">
        <f t="shared" si="14"/>
        <v>1.8</v>
      </c>
      <c r="O73" s="69">
        <v>3</v>
      </c>
      <c r="P73" s="71" t="str">
        <f t="shared" si="10"/>
        <v/>
      </c>
      <c r="Q73" s="68" t="str">
        <f>IF(ISBLANK(H73),"",IF(N73&gt;=VLOOKUP(H73,'DATA VALIDATION'!$G$2:$H$8,2,FALSE),"MOVE UP",""))</f>
        <v/>
      </c>
      <c r="R73" s="70"/>
      <c r="S73" s="70"/>
      <c r="T73" s="74">
        <v>45409</v>
      </c>
      <c r="U73" s="75" t="s">
        <v>250</v>
      </c>
    </row>
    <row r="74" spans="1:21" ht="16.5" customHeight="1">
      <c r="A74" s="56" t="str">
        <f t="shared" si="11"/>
        <v>Solo BN 9-11</v>
      </c>
      <c r="B74" s="56" t="str">
        <f t="shared" si="12"/>
        <v>Solo BN 9-11</v>
      </c>
      <c r="C74" s="58">
        <v>3</v>
      </c>
      <c r="D74" s="59"/>
      <c r="E74" s="60" t="s">
        <v>15</v>
      </c>
      <c r="F74" s="61" t="str">
        <f>VLOOKUP(E74,'ATHLETE LIST'!A$2:B$151,2,FALSE)</f>
        <v>ATLK</v>
      </c>
      <c r="G74" s="56" t="s">
        <v>272</v>
      </c>
      <c r="H74" s="61" t="s">
        <v>265</v>
      </c>
      <c r="I74" s="55" t="s">
        <v>253</v>
      </c>
      <c r="J74" s="56" t="str">
        <f t="shared" si="13"/>
        <v>BN 9-11</v>
      </c>
      <c r="K74" s="55" t="s">
        <v>26</v>
      </c>
      <c r="L74" s="72"/>
      <c r="M74" s="72"/>
      <c r="N74" s="62">
        <f t="shared" si="14"/>
        <v>0</v>
      </c>
      <c r="O74" s="59"/>
      <c r="P74" s="64" t="str">
        <f t="shared" si="10"/>
        <v/>
      </c>
      <c r="Q74" s="65" t="str">
        <f>IF(ISBLANK(H74),"",IF(N74&gt;=VLOOKUP(H74,'DATA VALIDATION'!$G$2:$H$8,2,FALSE),"MOVE UP",""))</f>
        <v/>
      </c>
      <c r="R74" s="59"/>
      <c r="S74" s="64" t="s">
        <v>249</v>
      </c>
      <c r="T74" s="66">
        <v>45409</v>
      </c>
      <c r="U74" s="56" t="s">
        <v>250</v>
      </c>
    </row>
    <row r="75" spans="1:21" ht="16.5" customHeight="1">
      <c r="A75" s="56" t="str">
        <f t="shared" si="11"/>
        <v>Solo BN 9-11</v>
      </c>
      <c r="B75" s="56" t="str">
        <f t="shared" si="12"/>
        <v>Solo BN 9-11</v>
      </c>
      <c r="C75" s="58">
        <v>3</v>
      </c>
      <c r="D75" s="59"/>
      <c r="E75" s="60" t="s">
        <v>119</v>
      </c>
      <c r="F75" s="61" t="str">
        <f>VLOOKUP(E75,'ATHLETE LIST'!A$2:B$151,2,FALSE)</f>
        <v>STAR</v>
      </c>
      <c r="G75" s="56" t="s">
        <v>272</v>
      </c>
      <c r="H75" s="61" t="s">
        <v>265</v>
      </c>
      <c r="I75" s="55" t="s">
        <v>253</v>
      </c>
      <c r="J75" s="56" t="str">
        <f t="shared" si="13"/>
        <v>BN 9-11</v>
      </c>
      <c r="K75" s="55" t="s">
        <v>26</v>
      </c>
      <c r="L75" s="72"/>
      <c r="M75" s="72"/>
      <c r="N75" s="62">
        <f t="shared" si="14"/>
        <v>0</v>
      </c>
      <c r="O75" s="59"/>
      <c r="P75" s="64" t="s">
        <v>257</v>
      </c>
      <c r="Q75" s="65" t="str">
        <f>IF(ISBLANK(H75),"",IF(N75&gt;=VLOOKUP(H75,'DATA VALIDATION'!$G$2:$H$8,2,FALSE),"MOVE UP",""))</f>
        <v/>
      </c>
      <c r="R75" s="59"/>
      <c r="S75" s="64" t="s">
        <v>263</v>
      </c>
      <c r="T75" s="66">
        <v>45409</v>
      </c>
      <c r="U75" s="56" t="s">
        <v>250</v>
      </c>
    </row>
    <row r="76" spans="1:21" ht="16.5" customHeight="1">
      <c r="A76" s="67" t="str">
        <f t="shared" si="11"/>
        <v>Solo BN 18+</v>
      </c>
      <c r="B76" s="68" t="str">
        <f t="shared" si="12"/>
        <v>Solo BN 18+</v>
      </c>
      <c r="C76" s="69">
        <v>3</v>
      </c>
      <c r="D76" s="70"/>
      <c r="E76" s="15" t="s">
        <v>167</v>
      </c>
      <c r="F76" s="61" t="str">
        <f>VLOOKUP(E76,'ATHLETE LIST'!A$2:B$151,2,FALSE)</f>
        <v>EXP</v>
      </c>
      <c r="G76" s="56" t="s">
        <v>272</v>
      </c>
      <c r="H76" s="55" t="s">
        <v>265</v>
      </c>
      <c r="I76" s="55" t="s">
        <v>260</v>
      </c>
      <c r="J76" s="71" t="str">
        <f t="shared" si="13"/>
        <v>BN 18+</v>
      </c>
      <c r="K76" s="55" t="s">
        <v>26</v>
      </c>
      <c r="L76" s="72">
        <v>3.3</v>
      </c>
      <c r="M76" s="72">
        <v>0.6</v>
      </c>
      <c r="N76" s="73">
        <f t="shared" si="14"/>
        <v>2.6999999999999997</v>
      </c>
      <c r="O76" s="69">
        <v>1</v>
      </c>
      <c r="P76" s="71" t="str">
        <f t="shared" ref="P76:P92" si="15">Q76</f>
        <v/>
      </c>
      <c r="Q76" s="68" t="str">
        <f>IF(ISBLANK(H76),"",IF(N76&gt;=VLOOKUP(H76,'DATA VALIDATION'!$G$2:$H$8,2,FALSE),"MOVE UP",""))</f>
        <v/>
      </c>
      <c r="R76" s="70"/>
      <c r="S76" s="70"/>
      <c r="T76" s="74">
        <v>45409</v>
      </c>
      <c r="U76" s="75" t="s">
        <v>250</v>
      </c>
    </row>
    <row r="77" spans="1:21" ht="16.5" customHeight="1">
      <c r="A77" s="56" t="str">
        <f t="shared" si="11"/>
        <v>Solo BI 15-17</v>
      </c>
      <c r="B77" s="56" t="str">
        <f t="shared" si="12"/>
        <v>Solo BI 15-17</v>
      </c>
      <c r="C77" s="58">
        <v>3</v>
      </c>
      <c r="D77" s="59"/>
      <c r="E77" s="60" t="s">
        <v>141</v>
      </c>
      <c r="F77" s="61" t="str">
        <f>VLOOKUP(E77,'ATHLETE LIST'!A$2:B$151,2,FALSE)</f>
        <v>ATLK</v>
      </c>
      <c r="G77" s="56" t="s">
        <v>272</v>
      </c>
      <c r="H77" s="61" t="s">
        <v>252</v>
      </c>
      <c r="I77" s="55" t="s">
        <v>255</v>
      </c>
      <c r="J77" s="56" t="str">
        <f t="shared" si="13"/>
        <v>BI 15-17</v>
      </c>
      <c r="K77" s="55" t="s">
        <v>26</v>
      </c>
      <c r="L77" s="72">
        <v>4</v>
      </c>
      <c r="M77" s="72">
        <v>0.5</v>
      </c>
      <c r="N77" s="62">
        <f t="shared" si="14"/>
        <v>3.5</v>
      </c>
      <c r="O77" s="58">
        <v>3</v>
      </c>
      <c r="P77" s="64" t="str">
        <f t="shared" si="15"/>
        <v/>
      </c>
      <c r="Q77" s="65" t="str">
        <f>IF(ISBLANK(H77),"",IF(N77&gt;=VLOOKUP(H77,'DATA VALIDATION'!$G$2:$H$8,2,FALSE),"MOVE UP",""))</f>
        <v/>
      </c>
      <c r="R77" s="59"/>
      <c r="S77" s="59"/>
      <c r="T77" s="66">
        <v>45409</v>
      </c>
      <c r="U77" s="56" t="s">
        <v>250</v>
      </c>
    </row>
    <row r="78" spans="1:21" ht="16.5" customHeight="1">
      <c r="A78" s="56" t="str">
        <f t="shared" si="11"/>
        <v>Solo BI 15-17</v>
      </c>
      <c r="B78" s="56" t="str">
        <f t="shared" si="12"/>
        <v>Solo BI 15-17</v>
      </c>
      <c r="C78" s="58">
        <v>3</v>
      </c>
      <c r="D78" s="59"/>
      <c r="E78" s="60" t="s">
        <v>256</v>
      </c>
      <c r="F78" s="61" t="str">
        <f>VLOOKUP(E78,'ATHLETE LIST'!A$2:B$151,2,FALSE)</f>
        <v>ATLK</v>
      </c>
      <c r="G78" s="56" t="s">
        <v>272</v>
      </c>
      <c r="H78" s="61" t="s">
        <v>252</v>
      </c>
      <c r="I78" s="55" t="s">
        <v>255</v>
      </c>
      <c r="J78" s="56" t="str">
        <f t="shared" si="13"/>
        <v>BI 15-17</v>
      </c>
      <c r="K78" s="55" t="s">
        <v>26</v>
      </c>
      <c r="L78" s="72">
        <v>4.8</v>
      </c>
      <c r="M78" s="72">
        <v>0.3</v>
      </c>
      <c r="N78" s="62">
        <f t="shared" si="14"/>
        <v>4.5</v>
      </c>
      <c r="O78" s="58">
        <v>2</v>
      </c>
      <c r="P78" s="64" t="str">
        <f t="shared" si="15"/>
        <v/>
      </c>
      <c r="Q78" s="65" t="str">
        <f>IF(ISBLANK(H78),"",IF(N78&gt;=VLOOKUP(H78,'DATA VALIDATION'!$G$2:$H$8,2,FALSE),"MOVE UP",""))</f>
        <v/>
      </c>
      <c r="R78" s="59"/>
      <c r="S78" s="59"/>
      <c r="T78" s="66">
        <v>45409</v>
      </c>
      <c r="U78" s="56" t="s">
        <v>250</v>
      </c>
    </row>
    <row r="79" spans="1:21" ht="16.5" customHeight="1">
      <c r="A79" s="56" t="str">
        <f t="shared" si="11"/>
        <v>Solo BI 15-17</v>
      </c>
      <c r="B79" s="56" t="str">
        <f t="shared" si="12"/>
        <v>Solo BI 15-17</v>
      </c>
      <c r="C79" s="58">
        <v>3</v>
      </c>
      <c r="D79" s="59"/>
      <c r="E79" s="60" t="s">
        <v>134</v>
      </c>
      <c r="F79" s="61" t="str">
        <f>VLOOKUP(E79,'ATHLETE LIST'!A$2:B$151,2,FALSE)</f>
        <v>ATLK</v>
      </c>
      <c r="G79" s="56" t="s">
        <v>272</v>
      </c>
      <c r="H79" s="61" t="s">
        <v>252</v>
      </c>
      <c r="I79" s="55" t="s">
        <v>255</v>
      </c>
      <c r="J79" s="56" t="str">
        <f t="shared" si="13"/>
        <v>BI 15-17</v>
      </c>
      <c r="K79" s="55" t="s">
        <v>26</v>
      </c>
      <c r="L79" s="72">
        <v>4.75</v>
      </c>
      <c r="M79" s="72">
        <v>0.2</v>
      </c>
      <c r="N79" s="62">
        <f t="shared" si="14"/>
        <v>4.55</v>
      </c>
      <c r="O79" s="58">
        <v>1</v>
      </c>
      <c r="P79" s="64" t="str">
        <f t="shared" si="15"/>
        <v/>
      </c>
      <c r="Q79" s="65" t="str">
        <f>IF(ISBLANK(H79),"",IF(N79&gt;=VLOOKUP(H79,'DATA VALIDATION'!$G$2:$H$8,2,FALSE),"MOVE UP",""))</f>
        <v/>
      </c>
      <c r="R79" s="59"/>
      <c r="S79" s="59"/>
      <c r="T79" s="66">
        <v>45409</v>
      </c>
      <c r="U79" s="56" t="s">
        <v>250</v>
      </c>
    </row>
    <row r="80" spans="1:21" ht="16.5" customHeight="1">
      <c r="A80" s="56" t="str">
        <f t="shared" si="11"/>
        <v>Solo BI 15-17</v>
      </c>
      <c r="B80" s="56" t="str">
        <f t="shared" si="12"/>
        <v>Solo BI 15-17</v>
      </c>
      <c r="C80" s="58">
        <v>3</v>
      </c>
      <c r="D80" s="59"/>
      <c r="E80" s="60" t="s">
        <v>17</v>
      </c>
      <c r="F80" s="61" t="str">
        <f>VLOOKUP(E80,'ATHLETE LIST'!A$2:B$151,2,FALSE)</f>
        <v>ETIN</v>
      </c>
      <c r="G80" s="56" t="s">
        <v>272</v>
      </c>
      <c r="H80" s="61" t="s">
        <v>252</v>
      </c>
      <c r="I80" s="55" t="s">
        <v>255</v>
      </c>
      <c r="J80" s="56" t="str">
        <f t="shared" si="13"/>
        <v>BI 15-17</v>
      </c>
      <c r="K80" s="55" t="s">
        <v>26</v>
      </c>
      <c r="L80" s="72">
        <v>4.2</v>
      </c>
      <c r="M80" s="72">
        <v>0.7</v>
      </c>
      <c r="N80" s="62">
        <f t="shared" si="14"/>
        <v>3.5</v>
      </c>
      <c r="O80" s="58">
        <v>3</v>
      </c>
      <c r="P80" s="64" t="str">
        <f t="shared" si="15"/>
        <v/>
      </c>
      <c r="Q80" s="65" t="str">
        <f>IF(ISBLANK(H80),"",IF(N80&gt;=VLOOKUP(H80,'DATA VALIDATION'!$G$2:$H$8,2,FALSE),"MOVE UP",""))</f>
        <v/>
      </c>
      <c r="R80" s="59"/>
      <c r="S80" s="59"/>
      <c r="T80" s="66">
        <v>45409</v>
      </c>
      <c r="U80" s="56" t="s">
        <v>250</v>
      </c>
    </row>
    <row r="81" spans="1:21" ht="16.5" customHeight="1">
      <c r="A81" s="67" t="str">
        <f t="shared" si="11"/>
        <v>Solo C 7-8</v>
      </c>
      <c r="B81" s="68" t="str">
        <f t="shared" si="12"/>
        <v>Solo C 7-8</v>
      </c>
      <c r="C81" s="69">
        <v>4</v>
      </c>
      <c r="D81" s="70"/>
      <c r="E81" s="15" t="s">
        <v>111</v>
      </c>
      <c r="F81" s="61" t="str">
        <f>VLOOKUP(E81,'ATHLETE LIST'!A$2:B$151,2,FALSE)</f>
        <v>ATLK</v>
      </c>
      <c r="G81" s="56" t="s">
        <v>272</v>
      </c>
      <c r="H81" s="55" t="s">
        <v>247</v>
      </c>
      <c r="I81" s="55" t="s">
        <v>248</v>
      </c>
      <c r="J81" s="71" t="str">
        <f t="shared" si="13"/>
        <v>C 7-8</v>
      </c>
      <c r="K81" s="55" t="s">
        <v>24</v>
      </c>
      <c r="L81" s="72"/>
      <c r="M81" s="72"/>
      <c r="N81" s="73">
        <f t="shared" si="14"/>
        <v>0</v>
      </c>
      <c r="O81" s="70"/>
      <c r="P81" s="71" t="str">
        <f t="shared" si="15"/>
        <v/>
      </c>
      <c r="Q81" s="68" t="str">
        <f>IF(ISBLANK(H81),"",IF(N81&gt;=VLOOKUP(H81,'DATA VALIDATION'!$G$2:$H$8,2,FALSE),"MOVE UP",""))</f>
        <v/>
      </c>
      <c r="R81" s="55" t="s">
        <v>274</v>
      </c>
      <c r="S81" s="70"/>
      <c r="T81" s="74">
        <v>45409</v>
      </c>
      <c r="U81" s="75" t="s">
        <v>250</v>
      </c>
    </row>
    <row r="82" spans="1:21" ht="16.5" customHeight="1">
      <c r="A82" s="67" t="str">
        <f t="shared" si="11"/>
        <v>Solo C 7-8</v>
      </c>
      <c r="B82" s="68" t="str">
        <f t="shared" si="12"/>
        <v>Solo C 7-8</v>
      </c>
      <c r="C82" s="69">
        <v>4</v>
      </c>
      <c r="D82" s="70"/>
      <c r="E82" s="15" t="s">
        <v>244</v>
      </c>
      <c r="F82" s="61" t="str">
        <f>VLOOKUP(E82,'ATHLETE LIST'!A$2:B$151,2,FALSE)</f>
        <v>ATLK</v>
      </c>
      <c r="G82" s="56" t="s">
        <v>272</v>
      </c>
      <c r="H82" s="55" t="s">
        <v>247</v>
      </c>
      <c r="I82" s="55" t="s">
        <v>248</v>
      </c>
      <c r="J82" s="71" t="str">
        <f t="shared" si="13"/>
        <v>C 7-8</v>
      </c>
      <c r="K82" s="55" t="s">
        <v>24</v>
      </c>
      <c r="L82" s="72"/>
      <c r="M82" s="72"/>
      <c r="N82" s="73">
        <f t="shared" si="14"/>
        <v>0</v>
      </c>
      <c r="O82" s="70"/>
      <c r="P82" s="71" t="str">
        <f t="shared" si="15"/>
        <v/>
      </c>
      <c r="Q82" s="68" t="str">
        <f>IF(ISBLANK(H82),"",IF(N82&gt;=VLOOKUP(H82,'DATA VALIDATION'!$G$2:$H$8,2,FALSE),"MOVE UP",""))</f>
        <v/>
      </c>
      <c r="R82" s="55" t="s">
        <v>261</v>
      </c>
      <c r="S82" s="70"/>
      <c r="T82" s="74">
        <v>45409</v>
      </c>
      <c r="U82" s="75" t="s">
        <v>250</v>
      </c>
    </row>
    <row r="83" spans="1:21" ht="16.5" customHeight="1">
      <c r="A83" s="56" t="str">
        <f t="shared" si="11"/>
        <v>Solo BN 15-17</v>
      </c>
      <c r="B83" s="56" t="str">
        <f t="shared" si="12"/>
        <v>Solo BN 15-17</v>
      </c>
      <c r="C83" s="58">
        <v>4</v>
      </c>
      <c r="D83" s="59"/>
      <c r="E83" s="60" t="s">
        <v>132</v>
      </c>
      <c r="F83" s="61" t="str">
        <f>VLOOKUP(E83,'ATHLETE LIST'!A$2:B$151,2,FALSE)</f>
        <v>ETIN</v>
      </c>
      <c r="G83" s="56" t="s">
        <v>272</v>
      </c>
      <c r="H83" s="61" t="s">
        <v>265</v>
      </c>
      <c r="I83" s="55" t="s">
        <v>255</v>
      </c>
      <c r="J83" s="56" t="str">
        <f t="shared" si="13"/>
        <v>BN 15-17</v>
      </c>
      <c r="K83" s="55" t="s">
        <v>24</v>
      </c>
      <c r="L83" s="72">
        <v>3.2</v>
      </c>
      <c r="M83" s="72">
        <v>0.1</v>
      </c>
      <c r="N83" s="62">
        <f t="shared" si="14"/>
        <v>3.1</v>
      </c>
      <c r="O83" s="58">
        <v>1</v>
      </c>
      <c r="P83" s="64" t="str">
        <f t="shared" si="15"/>
        <v/>
      </c>
      <c r="Q83" s="65" t="str">
        <f>IF(ISBLANK(H83),"",IF(N83&gt;=VLOOKUP(H83,'DATA VALIDATION'!$G$2:$H$8,2,FALSE),"MOVE UP",""))</f>
        <v/>
      </c>
      <c r="R83" s="59"/>
      <c r="S83" s="59"/>
      <c r="T83" s="66">
        <v>45409</v>
      </c>
      <c r="U83" s="56" t="s">
        <v>250</v>
      </c>
    </row>
    <row r="84" spans="1:21" ht="16.5" customHeight="1">
      <c r="A84" s="56" t="str">
        <f t="shared" si="11"/>
        <v>Solo BN 15-17</v>
      </c>
      <c r="B84" s="56" t="str">
        <f t="shared" si="12"/>
        <v>Solo BN 15-17</v>
      </c>
      <c r="C84" s="58">
        <v>4</v>
      </c>
      <c r="D84" s="59"/>
      <c r="E84" s="60" t="s">
        <v>129</v>
      </c>
      <c r="F84" s="61" t="str">
        <f>VLOOKUP(E84,'ATHLETE LIST'!A$2:B$151,2,FALSE)</f>
        <v>ATLK</v>
      </c>
      <c r="G84" s="56" t="s">
        <v>272</v>
      </c>
      <c r="H84" s="61" t="s">
        <v>265</v>
      </c>
      <c r="I84" s="55" t="s">
        <v>255</v>
      </c>
      <c r="J84" s="56" t="str">
        <f t="shared" si="13"/>
        <v>BN 15-17</v>
      </c>
      <c r="K84" s="55" t="s">
        <v>24</v>
      </c>
      <c r="L84" s="72">
        <v>3.3</v>
      </c>
      <c r="M84" s="72">
        <v>0.3</v>
      </c>
      <c r="N84" s="62">
        <f t="shared" si="14"/>
        <v>3</v>
      </c>
      <c r="O84" s="58">
        <v>2</v>
      </c>
      <c r="P84" s="64" t="str">
        <f t="shared" si="15"/>
        <v/>
      </c>
      <c r="Q84" s="65" t="str">
        <f>IF(ISBLANK(H84),"",IF(N84&gt;=VLOOKUP(H84,'DATA VALIDATION'!$G$2:$H$8,2,FALSE),"MOVE UP",""))</f>
        <v/>
      </c>
      <c r="R84" s="59"/>
      <c r="S84" s="59"/>
      <c r="T84" s="66">
        <v>45409</v>
      </c>
      <c r="U84" s="56" t="s">
        <v>250</v>
      </c>
    </row>
    <row r="85" spans="1:21" ht="16.5" customHeight="1">
      <c r="A85" s="56" t="str">
        <f t="shared" si="11"/>
        <v>Solo BN 15-17</v>
      </c>
      <c r="B85" s="56" t="str">
        <f t="shared" si="12"/>
        <v>Solo BN 15-17</v>
      </c>
      <c r="C85" s="76">
        <v>4</v>
      </c>
      <c r="D85" s="77"/>
      <c r="E85" s="78" t="s">
        <v>254</v>
      </c>
      <c r="F85" s="79" t="str">
        <f>VLOOKUP(E85,'ATHLETE LIST'!A$2:B$151,2,FALSE)</f>
        <v>ATLK</v>
      </c>
      <c r="G85" s="56" t="s">
        <v>272</v>
      </c>
      <c r="H85" s="79" t="s">
        <v>265</v>
      </c>
      <c r="I85" s="55" t="s">
        <v>255</v>
      </c>
      <c r="J85" s="56" t="str">
        <f t="shared" si="13"/>
        <v>BN 15-17</v>
      </c>
      <c r="K85" s="55" t="s">
        <v>24</v>
      </c>
      <c r="L85" s="72"/>
      <c r="M85" s="72"/>
      <c r="N85" s="62">
        <f t="shared" si="14"/>
        <v>0</v>
      </c>
      <c r="O85" s="77"/>
      <c r="P85" s="80" t="str">
        <f t="shared" si="15"/>
        <v/>
      </c>
      <c r="Q85" s="81" t="str">
        <f>IF(ISBLANK(H85),"",IF(N85&gt;=VLOOKUP(H85,'DATA VALIDATION'!$G$2:$H$8,2,FALSE),"MOVE UP",""))</f>
        <v/>
      </c>
      <c r="R85" s="77"/>
      <c r="S85" s="77"/>
      <c r="T85" s="66">
        <v>45409</v>
      </c>
      <c r="U85" s="56" t="s">
        <v>250</v>
      </c>
    </row>
    <row r="86" spans="1:21" ht="16.5" customHeight="1">
      <c r="A86" s="67" t="str">
        <f t="shared" si="11"/>
        <v>Solo BA 15-17</v>
      </c>
      <c r="B86" s="56" t="str">
        <f t="shared" si="12"/>
        <v>Solo BA 15-17</v>
      </c>
      <c r="C86" s="58">
        <v>4</v>
      </c>
      <c r="D86" s="59"/>
      <c r="E86" s="15" t="s">
        <v>152</v>
      </c>
      <c r="F86" s="61" t="str">
        <f>VLOOKUP(E86,'ATHLETE LIST'!A$2:B$151,2,FALSE)</f>
        <v>ATLK</v>
      </c>
      <c r="G86" s="56" t="s">
        <v>272</v>
      </c>
      <c r="H86" s="61" t="s">
        <v>259</v>
      </c>
      <c r="I86" s="55" t="s">
        <v>255</v>
      </c>
      <c r="J86" s="67" t="str">
        <f t="shared" si="13"/>
        <v>BA 15-17</v>
      </c>
      <c r="K86" s="55" t="s">
        <v>24</v>
      </c>
      <c r="L86" s="72">
        <v>5.6</v>
      </c>
      <c r="M86" s="72">
        <v>0.1</v>
      </c>
      <c r="N86" s="82">
        <f t="shared" si="14"/>
        <v>5.5</v>
      </c>
      <c r="O86" s="58">
        <v>3</v>
      </c>
      <c r="P86" s="67" t="str">
        <f t="shared" si="15"/>
        <v/>
      </c>
      <c r="Q86" s="65" t="str">
        <f>IF(ISBLANK(H86),"",IF(N86&gt;=VLOOKUP(H86,'DATA VALIDATION'!$G$2:$H$8,2,FALSE),"MOVE UP",""))</f>
        <v/>
      </c>
      <c r="R86" s="59"/>
      <c r="S86" s="59"/>
      <c r="T86" s="66">
        <v>45409</v>
      </c>
      <c r="U86" s="56" t="s">
        <v>250</v>
      </c>
    </row>
    <row r="87" spans="1:21" ht="16.5" customHeight="1">
      <c r="A87" s="67" t="str">
        <f t="shared" si="11"/>
        <v>Solo BA 15-17</v>
      </c>
      <c r="B87" s="68" t="str">
        <f t="shared" si="12"/>
        <v>Solo BA 15-17</v>
      </c>
      <c r="C87" s="69">
        <v>4</v>
      </c>
      <c r="D87" s="70"/>
      <c r="E87" s="15" t="s">
        <v>146</v>
      </c>
      <c r="F87" s="61" t="str">
        <f>VLOOKUP(E87,'ATHLETE LIST'!A$2:B$151,2,FALSE)</f>
        <v>ATLK</v>
      </c>
      <c r="G87" s="56" t="s">
        <v>272</v>
      </c>
      <c r="H87" s="55" t="s">
        <v>259</v>
      </c>
      <c r="I87" s="55" t="s">
        <v>255</v>
      </c>
      <c r="J87" s="71" t="str">
        <f t="shared" si="13"/>
        <v>BA 15-17</v>
      </c>
      <c r="K87" s="55" t="s">
        <v>24</v>
      </c>
      <c r="L87" s="72">
        <v>6.8</v>
      </c>
      <c r="M87" s="72">
        <v>0.5</v>
      </c>
      <c r="N87" s="73">
        <f t="shared" si="14"/>
        <v>6.3</v>
      </c>
      <c r="O87" s="69">
        <v>2</v>
      </c>
      <c r="P87" s="71" t="str">
        <f t="shared" si="15"/>
        <v/>
      </c>
      <c r="Q87" s="68" t="str">
        <f>IF(ISBLANK(H87),"",IF(N87&gt;=VLOOKUP(H87,'DATA VALIDATION'!$G$2:$H$8,2,FALSE),"MOVE UP",""))</f>
        <v/>
      </c>
      <c r="R87" s="70"/>
      <c r="S87" s="70"/>
      <c r="T87" s="74">
        <v>45409</v>
      </c>
      <c r="U87" s="75" t="s">
        <v>250</v>
      </c>
    </row>
    <row r="88" spans="1:21" ht="16.5" customHeight="1">
      <c r="A88" s="67" t="str">
        <f t="shared" si="11"/>
        <v>Solo BA 15-17</v>
      </c>
      <c r="B88" s="68" t="str">
        <f t="shared" si="12"/>
        <v>Solo BA 15-17</v>
      </c>
      <c r="C88" s="69">
        <v>4</v>
      </c>
      <c r="D88" s="70"/>
      <c r="E88" s="15" t="s">
        <v>150</v>
      </c>
      <c r="F88" s="61" t="str">
        <f>VLOOKUP(E88,'ATHLETE LIST'!A$2:B$151,2,FALSE)</f>
        <v>ATLK</v>
      </c>
      <c r="G88" s="56" t="s">
        <v>272</v>
      </c>
      <c r="H88" s="55" t="s">
        <v>259</v>
      </c>
      <c r="I88" s="55" t="s">
        <v>255</v>
      </c>
      <c r="J88" s="71" t="str">
        <f t="shared" si="13"/>
        <v>BA 15-17</v>
      </c>
      <c r="K88" s="55" t="s">
        <v>24</v>
      </c>
      <c r="L88" s="72">
        <v>6.5</v>
      </c>
      <c r="M88" s="72">
        <v>0.1</v>
      </c>
      <c r="N88" s="73">
        <v>6.4</v>
      </c>
      <c r="O88" s="69">
        <v>1</v>
      </c>
      <c r="P88" s="71" t="str">
        <f t="shared" si="15"/>
        <v/>
      </c>
      <c r="Q88" s="68" t="str">
        <f>IF(ISBLANK(H88),"",IF(N88&gt;=VLOOKUP(H88,'DATA VALIDATION'!$G$2:$H$8,2,FALSE),"MOVE UP",""))</f>
        <v/>
      </c>
      <c r="R88" s="70"/>
      <c r="S88" s="70"/>
      <c r="T88" s="74">
        <v>45409</v>
      </c>
      <c r="U88" s="75" t="s">
        <v>250</v>
      </c>
    </row>
    <row r="89" spans="1:21" ht="16.5" customHeight="1">
      <c r="A89" s="56" t="str">
        <f t="shared" si="11"/>
        <v>Solo A 18+</v>
      </c>
      <c r="B89" s="56" t="str">
        <f t="shared" si="12"/>
        <v>Solo A 18+</v>
      </c>
      <c r="C89" s="58">
        <v>4</v>
      </c>
      <c r="D89" s="59"/>
      <c r="E89" s="60" t="s">
        <v>147</v>
      </c>
      <c r="F89" s="61" t="str">
        <f>VLOOKUP(E89,'ATHLETE LIST'!A$2:B$151,2,FALSE)</f>
        <v>ATLK</v>
      </c>
      <c r="G89" s="56" t="s">
        <v>272</v>
      </c>
      <c r="H89" s="61" t="s">
        <v>266</v>
      </c>
      <c r="I89" s="55" t="s">
        <v>260</v>
      </c>
      <c r="J89" s="56" t="str">
        <f t="shared" si="13"/>
        <v>A 18+</v>
      </c>
      <c r="K89" s="55" t="s">
        <v>24</v>
      </c>
      <c r="L89" s="72">
        <v>8.4</v>
      </c>
      <c r="M89" s="72">
        <v>0.4</v>
      </c>
      <c r="N89" s="62">
        <f>L89-M89</f>
        <v>8</v>
      </c>
      <c r="O89" s="58">
        <v>1</v>
      </c>
      <c r="P89" s="64" t="str">
        <f t="shared" si="15"/>
        <v/>
      </c>
      <c r="Q89" s="65" t="str">
        <f>IF(ISBLANK(H89),"",IF(N89&gt;=VLOOKUP(H89,'DATA VALIDATION'!$G$2:$H$8,2,FALSE),"MOVE UP",""))</f>
        <v/>
      </c>
      <c r="R89" s="59"/>
      <c r="S89" s="59"/>
      <c r="T89" s="66">
        <v>45409</v>
      </c>
      <c r="U89" s="56" t="s">
        <v>250</v>
      </c>
    </row>
    <row r="90" spans="1:21" ht="16.5" customHeight="1">
      <c r="A90" s="67" t="str">
        <f t="shared" si="11"/>
        <v>Duet C 35+</v>
      </c>
      <c r="B90" s="68" t="str">
        <f t="shared" si="12"/>
        <v>Duet C 35+</v>
      </c>
      <c r="C90" s="69">
        <v>1</v>
      </c>
      <c r="D90" s="70"/>
      <c r="E90" s="15" t="s">
        <v>181</v>
      </c>
      <c r="F90" s="61" t="s">
        <v>245</v>
      </c>
      <c r="G90" s="56" t="s">
        <v>275</v>
      </c>
      <c r="H90" s="55" t="s">
        <v>247</v>
      </c>
      <c r="I90" s="55" t="s">
        <v>276</v>
      </c>
      <c r="J90" s="71" t="str">
        <f t="shared" si="13"/>
        <v>C 35+</v>
      </c>
      <c r="K90" s="55" t="s">
        <v>25</v>
      </c>
      <c r="L90" s="72">
        <v>5.4</v>
      </c>
      <c r="M90" s="72">
        <v>0.3</v>
      </c>
      <c r="N90" s="73">
        <f>L90-M90</f>
        <v>5.1000000000000005</v>
      </c>
      <c r="O90" s="69">
        <v>1</v>
      </c>
      <c r="P90" s="71" t="str">
        <f t="shared" si="15"/>
        <v>MOVE UP</v>
      </c>
      <c r="Q90" s="68" t="str">
        <f>IF(ISBLANK(H90),"",IF(N90&gt;=VLOOKUP(H90,'DATA VALIDATION'!$G$2:$H$8,2,FALSE),"MOVE UP",""))</f>
        <v>MOVE UP</v>
      </c>
      <c r="R90" s="70"/>
      <c r="S90" s="70"/>
      <c r="T90" s="74">
        <v>45409</v>
      </c>
      <c r="U90" s="75" t="s">
        <v>250</v>
      </c>
    </row>
    <row r="91" spans="1:21" ht="16.5" customHeight="1">
      <c r="A91" s="56" t="str">
        <f t="shared" si="11"/>
        <v>Duet BI 23-28</v>
      </c>
      <c r="B91" s="56" t="str">
        <f t="shared" si="12"/>
        <v>Duet BI 23-28</v>
      </c>
      <c r="C91" s="58">
        <v>2</v>
      </c>
      <c r="D91" s="59"/>
      <c r="E91" s="60" t="s">
        <v>182</v>
      </c>
      <c r="F91" s="61" t="s">
        <v>245</v>
      </c>
      <c r="G91" s="56" t="s">
        <v>275</v>
      </c>
      <c r="H91" s="61" t="s">
        <v>252</v>
      </c>
      <c r="I91" s="55" t="s">
        <v>277</v>
      </c>
      <c r="J91" s="56" t="str">
        <f t="shared" si="13"/>
        <v>BI 23-28</v>
      </c>
      <c r="K91" s="55" t="s">
        <v>27</v>
      </c>
      <c r="L91" s="72">
        <v>3.9</v>
      </c>
      <c r="M91" s="72">
        <v>0.7</v>
      </c>
      <c r="N91" s="62">
        <f>L91-M91</f>
        <v>3.2</v>
      </c>
      <c r="O91" s="58">
        <v>1</v>
      </c>
      <c r="P91" s="64" t="str">
        <f t="shared" si="15"/>
        <v/>
      </c>
      <c r="Q91" s="65" t="str">
        <f>IF(ISBLANK(H91),"",IF(N91&gt;=VLOOKUP(H91,'DATA VALIDATION'!$G$2:$H$8,2,FALSE),"MOVE UP",""))</f>
        <v/>
      </c>
      <c r="R91" s="59"/>
      <c r="S91" s="59"/>
      <c r="T91" s="66">
        <v>45409</v>
      </c>
      <c r="U91" s="56" t="s">
        <v>250</v>
      </c>
    </row>
    <row r="92" spans="1:21" ht="16.5" customHeight="1">
      <c r="A92" s="56" t="str">
        <f t="shared" si="11"/>
        <v>Duet BI 23-28</v>
      </c>
      <c r="B92" s="56" t="str">
        <f t="shared" si="12"/>
        <v>Duet BI 23-28</v>
      </c>
      <c r="C92" s="58">
        <v>2</v>
      </c>
      <c r="D92" s="59"/>
      <c r="E92" s="60" t="s">
        <v>185</v>
      </c>
      <c r="F92" s="61" t="s">
        <v>245</v>
      </c>
      <c r="G92" s="56" t="s">
        <v>275</v>
      </c>
      <c r="H92" s="61" t="s">
        <v>252</v>
      </c>
      <c r="I92" s="55" t="s">
        <v>277</v>
      </c>
      <c r="J92" s="56" t="str">
        <f t="shared" si="13"/>
        <v>BI 23-28</v>
      </c>
      <c r="K92" s="55" t="s">
        <v>27</v>
      </c>
      <c r="L92" s="72">
        <v>3.6</v>
      </c>
      <c r="M92" s="72">
        <v>0.6</v>
      </c>
      <c r="N92" s="62">
        <f>L92-M92</f>
        <v>3</v>
      </c>
      <c r="O92" s="58">
        <v>2</v>
      </c>
      <c r="P92" s="64" t="str">
        <f t="shared" si="15"/>
        <v/>
      </c>
      <c r="Q92" s="65" t="str">
        <f>IF(ISBLANK(H92),"",IF(N92&gt;=VLOOKUP(H92,'DATA VALIDATION'!$G$2:$H$8,2,FALSE),"MOVE UP",""))</f>
        <v/>
      </c>
      <c r="R92" s="59"/>
      <c r="S92" s="59"/>
      <c r="T92" s="66">
        <v>45409</v>
      </c>
      <c r="U92" s="56" t="s">
        <v>250</v>
      </c>
    </row>
    <row r="93" spans="1:21" ht="16.5" customHeight="1">
      <c r="A93" s="67" t="str">
        <f t="shared" si="11"/>
        <v>Duet C 17-22</v>
      </c>
      <c r="B93" s="68" t="str">
        <f t="shared" si="12"/>
        <v>Duet C 17-22</v>
      </c>
      <c r="C93" s="69">
        <v>3</v>
      </c>
      <c r="D93" s="70"/>
      <c r="E93" s="15" t="s">
        <v>175</v>
      </c>
      <c r="F93" s="61" t="s">
        <v>258</v>
      </c>
      <c r="G93" s="56" t="s">
        <v>275</v>
      </c>
      <c r="H93" s="55" t="s">
        <v>247</v>
      </c>
      <c r="I93" s="55" t="s">
        <v>278</v>
      </c>
      <c r="J93" s="71" t="str">
        <f t="shared" si="13"/>
        <v>C 17-22</v>
      </c>
      <c r="K93" s="55" t="s">
        <v>26</v>
      </c>
      <c r="L93" s="72"/>
      <c r="M93" s="72"/>
      <c r="N93" s="73"/>
      <c r="O93" s="69">
        <v>1</v>
      </c>
      <c r="P93" s="83"/>
      <c r="Q93" s="84"/>
      <c r="R93" s="55" t="s">
        <v>261</v>
      </c>
      <c r="S93" s="70"/>
      <c r="T93" s="74">
        <v>45409</v>
      </c>
      <c r="U93" s="75" t="s">
        <v>250</v>
      </c>
    </row>
    <row r="94" spans="1:21" ht="16.5" customHeight="1">
      <c r="A94" s="56" t="str">
        <f t="shared" si="11"/>
        <v>Duet BN 23-28</v>
      </c>
      <c r="B94" s="56" t="str">
        <f t="shared" si="12"/>
        <v>Duet BN 23-28</v>
      </c>
      <c r="C94" s="58">
        <v>3</v>
      </c>
      <c r="D94" s="59"/>
      <c r="E94" s="60" t="s">
        <v>183</v>
      </c>
      <c r="F94" s="61" t="s">
        <v>258</v>
      </c>
      <c r="G94" s="56" t="s">
        <v>275</v>
      </c>
      <c r="H94" s="61" t="s">
        <v>265</v>
      </c>
      <c r="I94" s="55" t="s">
        <v>277</v>
      </c>
      <c r="J94" s="56" t="str">
        <f t="shared" si="13"/>
        <v>BN 23-28</v>
      </c>
      <c r="K94" s="55" t="s">
        <v>26</v>
      </c>
      <c r="L94" s="72">
        <v>3.35</v>
      </c>
      <c r="M94" s="72">
        <v>0.5</v>
      </c>
      <c r="N94" s="62">
        <f t="shared" ref="N94:N135" si="16">L94-M94</f>
        <v>2.85</v>
      </c>
      <c r="O94" s="58">
        <v>1</v>
      </c>
      <c r="P94" s="64" t="str">
        <f t="shared" ref="P94:P134" si="17">Q94</f>
        <v/>
      </c>
      <c r="Q94" s="65" t="str">
        <f>IF(ISBLANK(H94),"",IF(N94&gt;=VLOOKUP(H94,'DATA VALIDATION'!$G$2:$H$8,2,FALSE),"MOVE UP",""))</f>
        <v/>
      </c>
      <c r="R94" s="59"/>
      <c r="S94" s="59"/>
      <c r="T94" s="66">
        <v>45409</v>
      </c>
      <c r="U94" s="56" t="s">
        <v>250</v>
      </c>
    </row>
    <row r="95" spans="1:21" ht="16.5" customHeight="1">
      <c r="A95" s="67" t="str">
        <f t="shared" si="11"/>
        <v>Duet BA 35+</v>
      </c>
      <c r="B95" s="68" t="str">
        <f t="shared" si="12"/>
        <v>Duet BA 35+</v>
      </c>
      <c r="C95" s="69">
        <v>3</v>
      </c>
      <c r="D95" s="70"/>
      <c r="E95" s="15" t="s">
        <v>188</v>
      </c>
      <c r="F95" s="61" t="s">
        <v>245</v>
      </c>
      <c r="G95" s="56" t="s">
        <v>275</v>
      </c>
      <c r="H95" s="55" t="s">
        <v>259</v>
      </c>
      <c r="I95" s="55" t="s">
        <v>276</v>
      </c>
      <c r="J95" s="71" t="str">
        <f t="shared" si="13"/>
        <v>BA 35+</v>
      </c>
      <c r="K95" s="55" t="s">
        <v>26</v>
      </c>
      <c r="L95" s="72">
        <v>6.3</v>
      </c>
      <c r="M95" s="72">
        <v>0.8</v>
      </c>
      <c r="N95" s="73">
        <f t="shared" si="16"/>
        <v>5.5</v>
      </c>
      <c r="O95" s="69">
        <v>1</v>
      </c>
      <c r="P95" s="71" t="str">
        <f t="shared" si="17"/>
        <v/>
      </c>
      <c r="Q95" s="68" t="str">
        <f>IF(ISBLANK(H95),"",IF(N95&gt;=VLOOKUP(H95,'DATA VALIDATION'!$G$2:$H$8,2,FALSE),"MOVE UP",""))</f>
        <v/>
      </c>
      <c r="R95" s="70"/>
      <c r="S95" s="70"/>
      <c r="T95" s="74">
        <v>45409</v>
      </c>
      <c r="U95" s="75" t="s">
        <v>250</v>
      </c>
    </row>
    <row r="96" spans="1:21" ht="16.5" customHeight="1">
      <c r="A96" s="56" t="str">
        <f t="shared" si="11"/>
        <v>Duet C 29-34</v>
      </c>
      <c r="B96" s="56" t="str">
        <f t="shared" si="12"/>
        <v>Duet C 29-34</v>
      </c>
      <c r="C96" s="58">
        <v>4</v>
      </c>
      <c r="D96" s="59"/>
      <c r="E96" s="60" t="s">
        <v>180</v>
      </c>
      <c r="F96" s="61" t="s">
        <v>258</v>
      </c>
      <c r="G96" s="56" t="s">
        <v>275</v>
      </c>
      <c r="H96" s="61" t="s">
        <v>247</v>
      </c>
      <c r="I96" s="55" t="s">
        <v>279</v>
      </c>
      <c r="J96" s="56" t="str">
        <f t="shared" si="13"/>
        <v>C 29-34</v>
      </c>
      <c r="K96" s="55" t="s">
        <v>24</v>
      </c>
      <c r="L96" s="72">
        <v>2.9</v>
      </c>
      <c r="M96" s="72">
        <v>0.3</v>
      </c>
      <c r="N96" s="62">
        <f t="shared" si="16"/>
        <v>2.6</v>
      </c>
      <c r="O96" s="58">
        <v>1</v>
      </c>
      <c r="P96" s="64" t="str">
        <f t="shared" si="17"/>
        <v>MOVE UP</v>
      </c>
      <c r="Q96" s="65" t="str">
        <f>IF(ISBLANK(H96),"",IF(N96&gt;=VLOOKUP(H96,'DATA VALIDATION'!$G$2:$H$8,2,FALSE),"MOVE UP",""))</f>
        <v>MOVE UP</v>
      </c>
      <c r="R96" s="59"/>
      <c r="S96" s="59"/>
      <c r="T96" s="66">
        <v>45409</v>
      </c>
      <c r="U96" s="56" t="s">
        <v>250</v>
      </c>
    </row>
    <row r="97" spans="1:21" ht="16.5" customHeight="1">
      <c r="A97" s="67" t="str">
        <f t="shared" si="11"/>
        <v>Duet BA 29-35</v>
      </c>
      <c r="B97" s="68" t="str">
        <f t="shared" si="12"/>
        <v>Duet BA 29-35</v>
      </c>
      <c r="C97" s="69">
        <v>4</v>
      </c>
      <c r="D97" s="70"/>
      <c r="E97" s="15" t="s">
        <v>187</v>
      </c>
      <c r="F97" s="61" t="s">
        <v>245</v>
      </c>
      <c r="G97" s="56" t="s">
        <v>275</v>
      </c>
      <c r="H97" s="55" t="s">
        <v>259</v>
      </c>
      <c r="I97" s="55" t="s">
        <v>280</v>
      </c>
      <c r="J97" s="71" t="str">
        <f t="shared" si="13"/>
        <v>BA 29-35</v>
      </c>
      <c r="K97" s="55" t="s">
        <v>24</v>
      </c>
      <c r="L97" s="72">
        <v>5.9</v>
      </c>
      <c r="M97" s="72">
        <v>0.3</v>
      </c>
      <c r="N97" s="73">
        <f t="shared" si="16"/>
        <v>5.6000000000000005</v>
      </c>
      <c r="O97" s="69">
        <v>1</v>
      </c>
      <c r="P97" s="71" t="str">
        <f t="shared" si="17"/>
        <v/>
      </c>
      <c r="Q97" s="68" t="str">
        <f>IF(ISBLANK(H97),"",IF(N97&gt;=VLOOKUP(H97,'DATA VALIDATION'!$G$2:$H$8,2,FALSE),"MOVE UP",""))</f>
        <v/>
      </c>
      <c r="R97" s="70"/>
      <c r="S97" s="70"/>
      <c r="T97" s="74">
        <v>45409</v>
      </c>
      <c r="U97" s="75" t="s">
        <v>250</v>
      </c>
    </row>
    <row r="98" spans="1:21" ht="16.5" customHeight="1">
      <c r="A98" s="56" t="str">
        <f t="shared" ref="A98:A129" si="18">B98</f>
        <v>2 Baton C 12-14</v>
      </c>
      <c r="B98" s="56" t="str">
        <f t="shared" ref="B98:B129" si="19">CONCATENATE(G98," ",J98)</f>
        <v>2 Baton C 12-14</v>
      </c>
      <c r="C98" s="58">
        <v>1</v>
      </c>
      <c r="D98" s="59"/>
      <c r="E98" s="60" t="s">
        <v>122</v>
      </c>
      <c r="F98" s="61" t="str">
        <f>VLOOKUP(E98,'ATHLETE LIST'!A$2:B$151,2,FALSE)</f>
        <v>ATLK</v>
      </c>
      <c r="G98" s="56" t="s">
        <v>281</v>
      </c>
      <c r="H98" s="61" t="s">
        <v>247</v>
      </c>
      <c r="I98" s="55" t="s">
        <v>264</v>
      </c>
      <c r="J98" s="56" t="str">
        <f t="shared" ref="J98:J129" si="20">CONCATENATE(H98," ",I98)</f>
        <v>C 12-14</v>
      </c>
      <c r="K98" s="55" t="s">
        <v>25</v>
      </c>
      <c r="L98" s="72">
        <v>2.9</v>
      </c>
      <c r="M98" s="72">
        <v>0.3</v>
      </c>
      <c r="N98" s="62">
        <f t="shared" si="16"/>
        <v>2.6</v>
      </c>
      <c r="O98" s="58">
        <v>1</v>
      </c>
      <c r="P98" s="64" t="str">
        <f t="shared" si="17"/>
        <v>MOVE UP</v>
      </c>
      <c r="Q98" s="65" t="str">
        <f>IF(ISBLANK(H98),"",IF(N98&gt;=VLOOKUP(H98,'DATA VALIDATION'!$G$2:$H$8,2,FALSE),"MOVE UP",""))</f>
        <v>MOVE UP</v>
      </c>
      <c r="R98" s="59"/>
      <c r="S98" s="59"/>
      <c r="T98" s="66">
        <v>45409</v>
      </c>
      <c r="U98" s="56" t="s">
        <v>250</v>
      </c>
    </row>
    <row r="99" spans="1:21" ht="16.5" customHeight="1">
      <c r="A99" s="56" t="str">
        <f t="shared" si="18"/>
        <v>2 Baton C 12-14</v>
      </c>
      <c r="B99" s="56" t="str">
        <f t="shared" si="19"/>
        <v>2 Baton C 12-14</v>
      </c>
      <c r="C99" s="76">
        <v>1</v>
      </c>
      <c r="D99" s="77"/>
      <c r="E99" s="78" t="s">
        <v>282</v>
      </c>
      <c r="F99" s="79" t="str">
        <f>VLOOKUP(E99,'ATHLETE LIST'!A$2:B$151,2,FALSE)</f>
        <v>ATLK</v>
      </c>
      <c r="G99" s="56" t="s">
        <v>281</v>
      </c>
      <c r="H99" s="79" t="s">
        <v>247</v>
      </c>
      <c r="I99" s="55" t="s">
        <v>264</v>
      </c>
      <c r="J99" s="56" t="str">
        <f t="shared" si="20"/>
        <v>C 12-14</v>
      </c>
      <c r="K99" s="55" t="s">
        <v>25</v>
      </c>
      <c r="L99" s="72"/>
      <c r="M99" s="72"/>
      <c r="N99" s="62">
        <f t="shared" si="16"/>
        <v>0</v>
      </c>
      <c r="O99" s="76">
        <v>5</v>
      </c>
      <c r="P99" s="80" t="str">
        <f t="shared" si="17"/>
        <v/>
      </c>
      <c r="Q99" s="81" t="str">
        <f>IF(ISBLANK(H99),"",IF(N99&gt;=VLOOKUP(H99,'DATA VALIDATION'!$G$2:$H$8,2,FALSE),"MOVE UP",""))</f>
        <v/>
      </c>
      <c r="R99" s="77"/>
      <c r="S99" s="77"/>
      <c r="T99" s="66">
        <v>45409</v>
      </c>
      <c r="U99" s="56" t="s">
        <v>250</v>
      </c>
    </row>
    <row r="100" spans="1:21" ht="16.5" customHeight="1">
      <c r="A100" s="56" t="str">
        <f t="shared" si="18"/>
        <v>2 Baton C 12-14</v>
      </c>
      <c r="B100" s="56" t="str">
        <f t="shared" si="19"/>
        <v>2 Baton C 12-14</v>
      </c>
      <c r="C100" s="58">
        <v>1</v>
      </c>
      <c r="D100" s="59"/>
      <c r="E100" s="60" t="s">
        <v>121</v>
      </c>
      <c r="F100" s="61" t="str">
        <f>VLOOKUP(E100,'ATHLETE LIST'!A$2:B$151,2,FALSE)</f>
        <v>ATLK</v>
      </c>
      <c r="G100" s="56" t="s">
        <v>281</v>
      </c>
      <c r="H100" s="61" t="s">
        <v>247</v>
      </c>
      <c r="I100" s="55" t="s">
        <v>264</v>
      </c>
      <c r="J100" s="56" t="str">
        <f t="shared" si="20"/>
        <v>C 12-14</v>
      </c>
      <c r="K100" s="55" t="s">
        <v>25</v>
      </c>
      <c r="L100" s="72">
        <v>2.7</v>
      </c>
      <c r="M100" s="72">
        <v>0.1</v>
      </c>
      <c r="N100" s="62">
        <f t="shared" si="16"/>
        <v>2.6</v>
      </c>
      <c r="O100" s="58">
        <v>1</v>
      </c>
      <c r="P100" s="64" t="str">
        <f t="shared" si="17"/>
        <v>MOVE UP</v>
      </c>
      <c r="Q100" s="65" t="str">
        <f>IF(ISBLANK(H100),"",IF(N100&gt;=VLOOKUP(H100,'DATA VALIDATION'!$G$2:$H$8,2,FALSE),"MOVE UP",""))</f>
        <v>MOVE UP</v>
      </c>
      <c r="R100" s="59"/>
      <c r="S100" s="59"/>
      <c r="T100" s="66">
        <v>45409</v>
      </c>
      <c r="U100" s="56" t="s">
        <v>250</v>
      </c>
    </row>
    <row r="101" spans="1:21" ht="16.5" customHeight="1">
      <c r="A101" s="56" t="str">
        <f t="shared" si="18"/>
        <v>2 Baton C 12-14</v>
      </c>
      <c r="B101" s="56" t="str">
        <f t="shared" si="19"/>
        <v>2 Baton C 12-14</v>
      </c>
      <c r="C101" s="58">
        <v>1</v>
      </c>
      <c r="D101" s="59"/>
      <c r="E101" s="60" t="s">
        <v>126</v>
      </c>
      <c r="F101" s="61" t="str">
        <f>VLOOKUP(E101,'ATHLETE LIST'!A$2:B$151,2,FALSE)</f>
        <v>ETIN</v>
      </c>
      <c r="G101" s="56" t="s">
        <v>281</v>
      </c>
      <c r="H101" s="61" t="s">
        <v>247</v>
      </c>
      <c r="I101" s="55" t="s">
        <v>264</v>
      </c>
      <c r="J101" s="56" t="str">
        <f t="shared" si="20"/>
        <v>C 12-14</v>
      </c>
      <c r="K101" s="55" t="s">
        <v>25</v>
      </c>
      <c r="L101" s="72">
        <v>3</v>
      </c>
      <c r="M101" s="72">
        <v>0.5</v>
      </c>
      <c r="N101" s="62">
        <f t="shared" si="16"/>
        <v>2.5</v>
      </c>
      <c r="O101" s="58">
        <v>4</v>
      </c>
      <c r="P101" s="64" t="str">
        <f t="shared" si="17"/>
        <v>MOVE UP</v>
      </c>
      <c r="Q101" s="65" t="str">
        <f>IF(ISBLANK(H101),"",IF(N101&gt;=VLOOKUP(H101,'DATA VALIDATION'!$G$2:$H$8,2,FALSE),"MOVE UP",""))</f>
        <v>MOVE UP</v>
      </c>
      <c r="R101" s="59"/>
      <c r="S101" s="59"/>
      <c r="T101" s="66">
        <v>45409</v>
      </c>
      <c r="U101" s="56" t="s">
        <v>250</v>
      </c>
    </row>
    <row r="102" spans="1:21" ht="16.5" customHeight="1">
      <c r="A102" s="56" t="str">
        <f t="shared" si="18"/>
        <v>2 Baton C 12-14</v>
      </c>
      <c r="B102" s="56" t="str">
        <f t="shared" si="19"/>
        <v>2 Baton C 12-14</v>
      </c>
      <c r="C102" s="58">
        <v>1</v>
      </c>
      <c r="D102" s="59"/>
      <c r="E102" s="60" t="s">
        <v>109</v>
      </c>
      <c r="F102" s="61" t="str">
        <f>VLOOKUP(E102,'ATHLETE LIST'!A$2:B$151,2,FALSE)</f>
        <v>ATLK</v>
      </c>
      <c r="G102" s="56" t="s">
        <v>281</v>
      </c>
      <c r="H102" s="61" t="s">
        <v>247</v>
      </c>
      <c r="I102" s="55" t="s">
        <v>264</v>
      </c>
      <c r="J102" s="56" t="str">
        <f t="shared" si="20"/>
        <v>C 12-14</v>
      </c>
      <c r="K102" s="55" t="s">
        <v>25</v>
      </c>
      <c r="L102" s="72">
        <v>2.5499999999999998</v>
      </c>
      <c r="M102" s="72">
        <v>0</v>
      </c>
      <c r="N102" s="62">
        <f t="shared" si="16"/>
        <v>2.5499999999999998</v>
      </c>
      <c r="O102" s="58">
        <v>3</v>
      </c>
      <c r="P102" s="64" t="str">
        <f t="shared" si="17"/>
        <v>MOVE UP</v>
      </c>
      <c r="Q102" s="65" t="str">
        <f>IF(ISBLANK(H102),"",IF(N102&gt;=VLOOKUP(H102,'DATA VALIDATION'!$G$2:$H$8,2,FALSE),"MOVE UP",""))</f>
        <v>MOVE UP</v>
      </c>
      <c r="R102" s="59"/>
      <c r="S102" s="59"/>
      <c r="T102" s="66">
        <v>45409</v>
      </c>
      <c r="U102" s="56" t="s">
        <v>250</v>
      </c>
    </row>
    <row r="103" spans="1:21" ht="16.5" customHeight="1">
      <c r="A103" s="67" t="str">
        <f t="shared" si="18"/>
        <v>2 Baton BA 15-17</v>
      </c>
      <c r="B103" s="68" t="str">
        <f t="shared" si="19"/>
        <v>2 Baton BA 15-17</v>
      </c>
      <c r="C103" s="69">
        <v>1</v>
      </c>
      <c r="D103" s="70"/>
      <c r="E103" s="15" t="s">
        <v>150</v>
      </c>
      <c r="F103" s="61" t="str">
        <f>VLOOKUP(E103,'ATHLETE LIST'!A$2:B$151,2,FALSE)</f>
        <v>ATLK</v>
      </c>
      <c r="G103" s="56" t="s">
        <v>281</v>
      </c>
      <c r="H103" s="55" t="s">
        <v>259</v>
      </c>
      <c r="I103" s="55" t="s">
        <v>255</v>
      </c>
      <c r="J103" s="71" t="str">
        <f t="shared" si="20"/>
        <v>BA 15-17</v>
      </c>
      <c r="K103" s="55" t="s">
        <v>25</v>
      </c>
      <c r="L103" s="72">
        <v>7.2</v>
      </c>
      <c r="M103" s="72">
        <v>0.2</v>
      </c>
      <c r="N103" s="73">
        <f t="shared" si="16"/>
        <v>7</v>
      </c>
      <c r="O103" s="69">
        <v>3</v>
      </c>
      <c r="P103" s="71" t="str">
        <f t="shared" si="17"/>
        <v>MOVE UP</v>
      </c>
      <c r="Q103" s="68" t="str">
        <f>IF(ISBLANK(H103),"",IF(N103&gt;=VLOOKUP(H103,'DATA VALIDATION'!$G$2:$H$8,2,FALSE),"MOVE UP",""))</f>
        <v>MOVE UP</v>
      </c>
      <c r="R103" s="70"/>
      <c r="S103" s="70"/>
      <c r="T103" s="74">
        <v>45409</v>
      </c>
      <c r="U103" s="75" t="s">
        <v>250</v>
      </c>
    </row>
    <row r="104" spans="1:21" ht="16.5" customHeight="1">
      <c r="A104" s="67" t="str">
        <f t="shared" si="18"/>
        <v>2 Baton BA 15-17</v>
      </c>
      <c r="B104" s="68" t="str">
        <f t="shared" si="19"/>
        <v>2 Baton BA 15-17</v>
      </c>
      <c r="C104" s="69">
        <v>1</v>
      </c>
      <c r="D104" s="70"/>
      <c r="E104" s="15" t="s">
        <v>152</v>
      </c>
      <c r="F104" s="61" t="str">
        <f>VLOOKUP(E104,'ATHLETE LIST'!A$2:B$151,2,FALSE)</f>
        <v>ATLK</v>
      </c>
      <c r="G104" s="56" t="s">
        <v>281</v>
      </c>
      <c r="H104" s="55" t="s">
        <v>259</v>
      </c>
      <c r="I104" s="55" t="s">
        <v>255</v>
      </c>
      <c r="J104" s="71" t="str">
        <f t="shared" si="20"/>
        <v>BA 15-17</v>
      </c>
      <c r="K104" s="55" t="s">
        <v>25</v>
      </c>
      <c r="L104" s="72">
        <v>7.55</v>
      </c>
      <c r="M104" s="72">
        <v>0.5</v>
      </c>
      <c r="N104" s="73">
        <f t="shared" si="16"/>
        <v>7.05</v>
      </c>
      <c r="O104" s="69">
        <v>2</v>
      </c>
      <c r="P104" s="71" t="str">
        <f t="shared" si="17"/>
        <v>MOVE UP</v>
      </c>
      <c r="Q104" s="68" t="str">
        <f>IF(ISBLANK(H104),"",IF(N104&gt;=VLOOKUP(H104,'DATA VALIDATION'!$G$2:$H$8,2,FALSE),"MOVE UP",""))</f>
        <v>MOVE UP</v>
      </c>
      <c r="R104" s="70"/>
      <c r="S104" s="70"/>
      <c r="T104" s="74">
        <v>45409</v>
      </c>
      <c r="U104" s="75" t="s">
        <v>250</v>
      </c>
    </row>
    <row r="105" spans="1:21" ht="16.5" customHeight="1">
      <c r="A105" s="67" t="str">
        <f t="shared" si="18"/>
        <v>2 Baton BA 15-17</v>
      </c>
      <c r="B105" s="68" t="str">
        <f t="shared" si="19"/>
        <v>2 Baton BA 15-17</v>
      </c>
      <c r="C105" s="69">
        <v>1</v>
      </c>
      <c r="D105" s="70"/>
      <c r="E105" s="15" t="s">
        <v>146</v>
      </c>
      <c r="F105" s="61" t="str">
        <f>VLOOKUP(E105,'ATHLETE LIST'!A$2:B$151,2,FALSE)</f>
        <v>ATLK</v>
      </c>
      <c r="G105" s="56" t="s">
        <v>281</v>
      </c>
      <c r="H105" s="55" t="s">
        <v>259</v>
      </c>
      <c r="I105" s="55" t="s">
        <v>255</v>
      </c>
      <c r="J105" s="71" t="str">
        <f t="shared" si="20"/>
        <v>BA 15-17</v>
      </c>
      <c r="K105" s="55" t="s">
        <v>25</v>
      </c>
      <c r="L105" s="72">
        <v>7.6</v>
      </c>
      <c r="M105" s="72">
        <v>0.4</v>
      </c>
      <c r="N105" s="73">
        <f t="shared" si="16"/>
        <v>7.1999999999999993</v>
      </c>
      <c r="O105" s="69">
        <v>1</v>
      </c>
      <c r="P105" s="71" t="str">
        <f t="shared" si="17"/>
        <v>MOVE UP</v>
      </c>
      <c r="Q105" s="68" t="str">
        <f>IF(ISBLANK(H105),"",IF(N105&gt;=VLOOKUP(H105,'DATA VALIDATION'!$G$2:$H$8,2,FALSE),"MOVE UP",""))</f>
        <v>MOVE UP</v>
      </c>
      <c r="R105" s="70"/>
      <c r="S105" s="70"/>
      <c r="T105" s="74">
        <v>45409</v>
      </c>
      <c r="U105" s="75" t="s">
        <v>250</v>
      </c>
    </row>
    <row r="106" spans="1:21" ht="16.5" customHeight="1">
      <c r="A106" s="56" t="str">
        <f t="shared" si="18"/>
        <v>2 Baton C 7-8</v>
      </c>
      <c r="B106" s="56" t="str">
        <f t="shared" si="19"/>
        <v>2 Baton C 7-8</v>
      </c>
      <c r="C106" s="58">
        <v>2</v>
      </c>
      <c r="D106" s="59"/>
      <c r="E106" s="60" t="s">
        <v>244</v>
      </c>
      <c r="F106" s="61" t="str">
        <f>VLOOKUP(E106,'ATHLETE LIST'!A$2:B$151,2,FALSE)</f>
        <v>ATLK</v>
      </c>
      <c r="G106" s="56" t="s">
        <v>281</v>
      </c>
      <c r="H106" s="61" t="s">
        <v>247</v>
      </c>
      <c r="I106" s="55" t="s">
        <v>248</v>
      </c>
      <c r="J106" s="56" t="str">
        <f t="shared" si="20"/>
        <v>C 7-8</v>
      </c>
      <c r="K106" s="55" t="s">
        <v>27</v>
      </c>
      <c r="L106" s="72"/>
      <c r="M106" s="72"/>
      <c r="N106" s="62">
        <f t="shared" si="16"/>
        <v>0</v>
      </c>
      <c r="O106" s="59"/>
      <c r="P106" s="64" t="str">
        <f t="shared" si="17"/>
        <v/>
      </c>
      <c r="Q106" s="65" t="str">
        <f>IF(ISBLANK(H106),"",IF(N106&gt;=VLOOKUP(H106,'DATA VALIDATION'!$G$2:$H$8,2,FALSE),"MOVE UP",""))</f>
        <v/>
      </c>
      <c r="R106" s="64" t="s">
        <v>249</v>
      </c>
      <c r="S106" s="59"/>
      <c r="T106" s="66">
        <v>45409</v>
      </c>
      <c r="U106" s="56" t="s">
        <v>250</v>
      </c>
    </row>
    <row r="107" spans="1:21" ht="16.5" customHeight="1">
      <c r="A107" s="56" t="str">
        <f t="shared" si="18"/>
        <v>2 Baton C 7-8</v>
      </c>
      <c r="B107" s="56" t="str">
        <f t="shared" si="19"/>
        <v>2 Baton C 7-8</v>
      </c>
      <c r="C107" s="58">
        <v>2</v>
      </c>
      <c r="D107" s="59"/>
      <c r="E107" s="60" t="s">
        <v>111</v>
      </c>
      <c r="F107" s="61" t="str">
        <f>VLOOKUP(E107,'ATHLETE LIST'!A$2:B$151,2,FALSE)</f>
        <v>ATLK</v>
      </c>
      <c r="G107" s="56" t="s">
        <v>281</v>
      </c>
      <c r="H107" s="61" t="s">
        <v>247</v>
      </c>
      <c r="I107" s="55" t="s">
        <v>248</v>
      </c>
      <c r="J107" s="56" t="str">
        <f t="shared" si="20"/>
        <v>C 7-8</v>
      </c>
      <c r="K107" s="55" t="s">
        <v>27</v>
      </c>
      <c r="L107" s="72"/>
      <c r="M107" s="72"/>
      <c r="N107" s="62">
        <f t="shared" si="16"/>
        <v>0</v>
      </c>
      <c r="O107" s="59"/>
      <c r="P107" s="64" t="str">
        <f t="shared" si="17"/>
        <v/>
      </c>
      <c r="Q107" s="65" t="str">
        <f>IF(ISBLANK(H107),"",IF(N107&gt;=VLOOKUP(H107,'DATA VALIDATION'!$G$2:$H$8,2,FALSE),"MOVE UP",""))</f>
        <v/>
      </c>
      <c r="R107" s="64" t="s">
        <v>274</v>
      </c>
      <c r="S107" s="59"/>
      <c r="T107" s="66">
        <v>45409</v>
      </c>
      <c r="U107" s="56" t="s">
        <v>250</v>
      </c>
    </row>
    <row r="108" spans="1:21" ht="16.5" customHeight="1">
      <c r="A108" s="67" t="str">
        <f t="shared" si="18"/>
        <v>2 Baton BN 15-17</v>
      </c>
      <c r="B108" s="68" t="str">
        <f t="shared" si="19"/>
        <v>2 Baton BN 15-17</v>
      </c>
      <c r="C108" s="69">
        <v>2</v>
      </c>
      <c r="D108" s="70"/>
      <c r="E108" s="15" t="s">
        <v>132</v>
      </c>
      <c r="F108" s="61" t="str">
        <f>VLOOKUP(E108,'ATHLETE LIST'!A$2:B$151,2,FALSE)</f>
        <v>ETIN</v>
      </c>
      <c r="G108" s="56" t="s">
        <v>281</v>
      </c>
      <c r="H108" s="55" t="s">
        <v>265</v>
      </c>
      <c r="I108" s="55" t="s">
        <v>255</v>
      </c>
      <c r="J108" s="71" t="str">
        <f t="shared" si="20"/>
        <v>BN 15-17</v>
      </c>
      <c r="K108" s="55" t="s">
        <v>27</v>
      </c>
      <c r="L108" s="72">
        <v>3.2</v>
      </c>
      <c r="M108" s="72">
        <v>0.5</v>
      </c>
      <c r="N108" s="73">
        <f t="shared" si="16"/>
        <v>2.7</v>
      </c>
      <c r="O108" s="69">
        <v>2</v>
      </c>
      <c r="P108" s="71" t="str">
        <f t="shared" si="17"/>
        <v/>
      </c>
      <c r="Q108" s="68" t="str">
        <f>IF(ISBLANK(H108),"",IF(N108&gt;=VLOOKUP(H108,'DATA VALIDATION'!$G$2:$H$8,2,FALSE),"MOVE UP",""))</f>
        <v/>
      </c>
      <c r="R108" s="70"/>
      <c r="S108" s="70"/>
      <c r="T108" s="74">
        <v>45409</v>
      </c>
      <c r="U108" s="75" t="s">
        <v>250</v>
      </c>
    </row>
    <row r="109" spans="1:21" ht="16.5" customHeight="1">
      <c r="A109" s="67" t="str">
        <f t="shared" si="18"/>
        <v>2 Baton BN 15-17</v>
      </c>
      <c r="B109" s="68" t="str">
        <f t="shared" si="19"/>
        <v>2 Baton BN 15-17</v>
      </c>
      <c r="C109" s="69">
        <v>2</v>
      </c>
      <c r="D109" s="70"/>
      <c r="E109" s="15" t="s">
        <v>129</v>
      </c>
      <c r="F109" s="61" t="str">
        <f>VLOOKUP(E109,'ATHLETE LIST'!A$2:B$151,2,FALSE)</f>
        <v>ATLK</v>
      </c>
      <c r="G109" s="56" t="s">
        <v>281</v>
      </c>
      <c r="H109" s="55" t="s">
        <v>265</v>
      </c>
      <c r="I109" s="55" t="s">
        <v>255</v>
      </c>
      <c r="J109" s="71" t="str">
        <f t="shared" si="20"/>
        <v>BN 15-17</v>
      </c>
      <c r="K109" s="55" t="s">
        <v>27</v>
      </c>
      <c r="L109" s="72">
        <v>3.5</v>
      </c>
      <c r="M109" s="72">
        <v>0.5</v>
      </c>
      <c r="N109" s="73">
        <f t="shared" si="16"/>
        <v>3</v>
      </c>
      <c r="O109" s="69">
        <v>1</v>
      </c>
      <c r="P109" s="71" t="str">
        <f t="shared" si="17"/>
        <v/>
      </c>
      <c r="Q109" s="68" t="str">
        <f>IF(ISBLANK(H109),"",IF(N109&gt;=VLOOKUP(H109,'DATA VALIDATION'!$G$2:$H$8,2,FALSE),"MOVE UP",""))</f>
        <v/>
      </c>
      <c r="R109" s="70"/>
      <c r="S109" s="70"/>
      <c r="T109" s="74">
        <v>45409</v>
      </c>
      <c r="U109" s="75" t="s">
        <v>250</v>
      </c>
    </row>
    <row r="110" spans="1:21" ht="16.5" customHeight="1">
      <c r="A110" s="56" t="str">
        <f t="shared" si="18"/>
        <v>2 Baton BA 12-14</v>
      </c>
      <c r="B110" s="56" t="str">
        <f t="shared" si="19"/>
        <v>2 Baton BA 12-14</v>
      </c>
      <c r="C110" s="58">
        <v>2</v>
      </c>
      <c r="D110" s="59"/>
      <c r="E110" s="60" t="s">
        <v>148</v>
      </c>
      <c r="F110" s="61" t="str">
        <f>VLOOKUP(E110,'ATHLETE LIST'!A$2:B$151,2,FALSE)</f>
        <v>ATLK</v>
      </c>
      <c r="G110" s="56" t="s">
        <v>281</v>
      </c>
      <c r="H110" s="61" t="s">
        <v>259</v>
      </c>
      <c r="I110" s="55" t="s">
        <v>264</v>
      </c>
      <c r="J110" s="56" t="str">
        <f t="shared" si="20"/>
        <v>BA 12-14</v>
      </c>
      <c r="K110" s="55" t="s">
        <v>27</v>
      </c>
      <c r="L110" s="72">
        <v>5</v>
      </c>
      <c r="M110" s="72">
        <v>0.8</v>
      </c>
      <c r="N110" s="62">
        <f t="shared" si="16"/>
        <v>4.2</v>
      </c>
      <c r="O110" s="58">
        <v>1</v>
      </c>
      <c r="P110" s="64" t="str">
        <f t="shared" si="17"/>
        <v/>
      </c>
      <c r="Q110" s="65" t="str">
        <f>IF(ISBLANK(H110),"",IF(N110&gt;=VLOOKUP(H110,'DATA VALIDATION'!$G$2:$H$8,2,FALSE),"MOVE UP",""))</f>
        <v/>
      </c>
      <c r="R110" s="59"/>
      <c r="S110" s="59"/>
      <c r="T110" s="66">
        <v>45409</v>
      </c>
      <c r="U110" s="56" t="s">
        <v>250</v>
      </c>
    </row>
    <row r="111" spans="1:21" ht="16.5" customHeight="1">
      <c r="A111" s="67" t="str">
        <f t="shared" si="18"/>
        <v>2 Baton A 18+</v>
      </c>
      <c r="B111" s="68" t="str">
        <f t="shared" si="19"/>
        <v>2 Baton A 18+</v>
      </c>
      <c r="C111" s="69">
        <v>2</v>
      </c>
      <c r="D111" s="70"/>
      <c r="E111" s="15" t="s">
        <v>147</v>
      </c>
      <c r="F111" s="61" t="str">
        <f>VLOOKUP(E111,'ATHLETE LIST'!A$2:B$151,2,FALSE)</f>
        <v>ATLK</v>
      </c>
      <c r="G111" s="56" t="s">
        <v>281</v>
      </c>
      <c r="H111" s="55" t="s">
        <v>266</v>
      </c>
      <c r="I111" s="55" t="s">
        <v>260</v>
      </c>
      <c r="J111" s="71" t="str">
        <f t="shared" si="20"/>
        <v>A 18+</v>
      </c>
      <c r="K111" s="55" t="s">
        <v>27</v>
      </c>
      <c r="L111" s="72">
        <v>8.5</v>
      </c>
      <c r="M111" s="72">
        <v>0.4</v>
      </c>
      <c r="N111" s="73">
        <f t="shared" si="16"/>
        <v>8.1</v>
      </c>
      <c r="O111" s="69">
        <v>1</v>
      </c>
      <c r="P111" s="71" t="str">
        <f t="shared" si="17"/>
        <v/>
      </c>
      <c r="Q111" s="68" t="str">
        <f>IF(ISBLANK(H111),"",IF(N111&gt;=VLOOKUP(H111,'DATA VALIDATION'!$G$2:$H$8,2,FALSE),"MOVE UP",""))</f>
        <v/>
      </c>
      <c r="R111" s="70"/>
      <c r="S111" s="70"/>
      <c r="T111" s="74">
        <v>45409</v>
      </c>
      <c r="U111" s="75" t="s">
        <v>250</v>
      </c>
    </row>
    <row r="112" spans="1:21" ht="16.5" customHeight="1">
      <c r="A112" s="56" t="str">
        <f t="shared" si="18"/>
        <v>2 Baton BN 12-14</v>
      </c>
      <c r="B112" s="56" t="str">
        <f t="shared" si="19"/>
        <v>2 Baton BN 12-14</v>
      </c>
      <c r="C112" s="58">
        <v>3</v>
      </c>
      <c r="D112" s="59"/>
      <c r="E112" s="60" t="s">
        <v>118</v>
      </c>
      <c r="F112" s="61" t="str">
        <f>VLOOKUP(E112,'ATHLETE LIST'!A$2:B$151,2,FALSE)</f>
        <v>ETIN</v>
      </c>
      <c r="G112" s="56" t="s">
        <v>281</v>
      </c>
      <c r="H112" s="61" t="s">
        <v>265</v>
      </c>
      <c r="I112" s="55" t="s">
        <v>264</v>
      </c>
      <c r="J112" s="56" t="str">
        <f t="shared" si="20"/>
        <v>BN 12-14</v>
      </c>
      <c r="K112" s="55" t="s">
        <v>26</v>
      </c>
      <c r="L112" s="72">
        <v>3.2</v>
      </c>
      <c r="M112" s="72">
        <v>0.4</v>
      </c>
      <c r="N112" s="62">
        <f t="shared" si="16"/>
        <v>2.8000000000000003</v>
      </c>
      <c r="O112" s="58">
        <v>2</v>
      </c>
      <c r="P112" s="64" t="str">
        <f t="shared" si="17"/>
        <v/>
      </c>
      <c r="Q112" s="65" t="str">
        <f>IF(ISBLANK(H112),"",IF(N112&gt;=VLOOKUP(H112,'DATA VALIDATION'!$G$2:$H$8,2,FALSE),"MOVE UP",""))</f>
        <v/>
      </c>
      <c r="R112" s="59"/>
      <c r="S112" s="59"/>
      <c r="T112" s="66">
        <v>45409</v>
      </c>
      <c r="U112" s="56" t="s">
        <v>250</v>
      </c>
    </row>
    <row r="113" spans="1:21" ht="16.5" customHeight="1">
      <c r="A113" s="56" t="str">
        <f t="shared" si="18"/>
        <v>2 Baton BN 12-14</v>
      </c>
      <c r="B113" s="56" t="str">
        <f t="shared" si="19"/>
        <v>2 Baton BN 12-14</v>
      </c>
      <c r="C113" s="58">
        <v>3</v>
      </c>
      <c r="D113" s="59"/>
      <c r="E113" s="60" t="s">
        <v>140</v>
      </c>
      <c r="F113" s="61" t="str">
        <f>VLOOKUP(E113,'ATHLETE LIST'!A$2:B$151,2,FALSE)</f>
        <v>ATLK</v>
      </c>
      <c r="G113" s="56" t="s">
        <v>281</v>
      </c>
      <c r="H113" s="61" t="s">
        <v>265</v>
      </c>
      <c r="I113" s="55" t="s">
        <v>264</v>
      </c>
      <c r="J113" s="56" t="str">
        <f t="shared" si="20"/>
        <v>BN 12-14</v>
      </c>
      <c r="K113" s="55" t="s">
        <v>26</v>
      </c>
      <c r="L113" s="72">
        <v>3.8</v>
      </c>
      <c r="M113" s="72">
        <v>0.6</v>
      </c>
      <c r="N113" s="62">
        <f t="shared" si="16"/>
        <v>3.1999999999999997</v>
      </c>
      <c r="O113" s="58">
        <v>1</v>
      </c>
      <c r="P113" s="64" t="str">
        <f t="shared" si="17"/>
        <v/>
      </c>
      <c r="Q113" s="65" t="str">
        <f>IF(ISBLANK(H113),"",IF(N113&gt;=VLOOKUP(H113,'DATA VALIDATION'!$G$2:$H$8,2,FALSE),"MOVE UP",""))</f>
        <v/>
      </c>
      <c r="R113" s="59"/>
      <c r="S113" s="59"/>
      <c r="T113" s="66">
        <v>45409</v>
      </c>
      <c r="U113" s="56" t="s">
        <v>250</v>
      </c>
    </row>
    <row r="114" spans="1:21" ht="16.5" customHeight="1">
      <c r="A114" s="56" t="str">
        <f t="shared" si="18"/>
        <v>2 Baton BI 12-14</v>
      </c>
      <c r="B114" s="56" t="str">
        <f t="shared" si="19"/>
        <v>2 Baton BI 12-14</v>
      </c>
      <c r="C114" s="58">
        <v>3</v>
      </c>
      <c r="D114" s="59"/>
      <c r="E114" s="15" t="s">
        <v>151</v>
      </c>
      <c r="F114" s="61" t="str">
        <f>VLOOKUP(E114,'ATHLETE LIST'!A$2:B$151,2,FALSE)</f>
        <v>ATLK</v>
      </c>
      <c r="G114" s="56" t="s">
        <v>281</v>
      </c>
      <c r="H114" s="61" t="s">
        <v>252</v>
      </c>
      <c r="I114" s="55" t="s">
        <v>264</v>
      </c>
      <c r="J114" s="56" t="str">
        <f t="shared" si="20"/>
        <v>BI 12-14</v>
      </c>
      <c r="K114" s="55" t="s">
        <v>26</v>
      </c>
      <c r="L114" s="72">
        <v>4.4000000000000004</v>
      </c>
      <c r="M114" s="72">
        <v>0.4</v>
      </c>
      <c r="N114" s="62">
        <f t="shared" si="16"/>
        <v>4</v>
      </c>
      <c r="O114" s="58">
        <v>1</v>
      </c>
      <c r="P114" s="64" t="str">
        <f t="shared" si="17"/>
        <v/>
      </c>
      <c r="Q114" s="65" t="str">
        <f>IF(ISBLANK(H114),"",IF(N114&gt;=VLOOKUP(H114,'DATA VALIDATION'!$G$2:$H$8,2,FALSE),"MOVE UP",""))</f>
        <v/>
      </c>
      <c r="R114" s="59"/>
      <c r="S114" s="59"/>
      <c r="T114" s="66">
        <v>45409</v>
      </c>
      <c r="U114" s="56" t="s">
        <v>250</v>
      </c>
    </row>
    <row r="115" spans="1:21" ht="16.5" customHeight="1">
      <c r="A115" s="56" t="str">
        <f t="shared" si="18"/>
        <v>2 Baton BI 12-14</v>
      </c>
      <c r="B115" s="56" t="str">
        <f t="shared" si="19"/>
        <v>2 Baton BI 12-14</v>
      </c>
      <c r="C115" s="58">
        <v>3</v>
      </c>
      <c r="D115" s="59"/>
      <c r="E115" s="15" t="s">
        <v>144</v>
      </c>
      <c r="F115" s="61" t="str">
        <f>VLOOKUP(E115,'ATHLETE LIST'!A$2:B$151,2,FALSE)</f>
        <v>ETIN</v>
      </c>
      <c r="G115" s="56" t="s">
        <v>281</v>
      </c>
      <c r="H115" s="61" t="s">
        <v>252</v>
      </c>
      <c r="I115" s="55" t="s">
        <v>264</v>
      </c>
      <c r="J115" s="56" t="str">
        <f t="shared" si="20"/>
        <v>BI 12-14</v>
      </c>
      <c r="K115" s="55" t="s">
        <v>26</v>
      </c>
      <c r="L115" s="72">
        <v>3.8</v>
      </c>
      <c r="M115" s="72">
        <v>0.3</v>
      </c>
      <c r="N115" s="62">
        <f t="shared" si="16"/>
        <v>3.5</v>
      </c>
      <c r="O115" s="58">
        <v>3</v>
      </c>
      <c r="P115" s="64" t="str">
        <f t="shared" si="17"/>
        <v/>
      </c>
      <c r="Q115" s="65" t="str">
        <f>IF(ISBLANK(H115),"",IF(N115&gt;=VLOOKUP(H115,'DATA VALIDATION'!$G$2:$H$8,2,FALSE),"MOVE UP",""))</f>
        <v/>
      </c>
      <c r="R115" s="59"/>
      <c r="S115" s="59"/>
      <c r="T115" s="66">
        <v>45409</v>
      </c>
      <c r="U115" s="56" t="s">
        <v>250</v>
      </c>
    </row>
    <row r="116" spans="1:21" ht="16.5" customHeight="1">
      <c r="A116" s="56" t="str">
        <f t="shared" si="18"/>
        <v>2 Baton BI 12-14</v>
      </c>
      <c r="B116" s="56" t="str">
        <f t="shared" si="19"/>
        <v>2 Baton BI 12-14</v>
      </c>
      <c r="C116" s="58">
        <v>3</v>
      </c>
      <c r="D116" s="59"/>
      <c r="E116" s="15" t="s">
        <v>137</v>
      </c>
      <c r="F116" s="61" t="str">
        <f>VLOOKUP(E116,'ATHLETE LIST'!A$2:B$151,2,FALSE)</f>
        <v>ATLK</v>
      </c>
      <c r="G116" s="56" t="s">
        <v>281</v>
      </c>
      <c r="H116" s="61" t="s">
        <v>252</v>
      </c>
      <c r="I116" s="55" t="s">
        <v>264</v>
      </c>
      <c r="J116" s="56" t="str">
        <f t="shared" si="20"/>
        <v>BI 12-14</v>
      </c>
      <c r="K116" s="55" t="s">
        <v>26</v>
      </c>
      <c r="L116" s="72">
        <v>4.2</v>
      </c>
      <c r="M116" s="72">
        <v>0.4</v>
      </c>
      <c r="N116" s="62">
        <f t="shared" si="16"/>
        <v>3.8000000000000003</v>
      </c>
      <c r="O116" s="58">
        <v>2</v>
      </c>
      <c r="P116" s="64" t="str">
        <f t="shared" si="17"/>
        <v/>
      </c>
      <c r="Q116" s="65" t="str">
        <f>IF(ISBLANK(H116),"",IF(N116&gt;=VLOOKUP(H116,'DATA VALIDATION'!$G$2:$H$8,2,FALSE),"MOVE UP",""))</f>
        <v/>
      </c>
      <c r="R116" s="59"/>
      <c r="S116" s="59"/>
      <c r="T116" s="66">
        <v>45409</v>
      </c>
      <c r="U116" s="56" t="s">
        <v>250</v>
      </c>
    </row>
    <row r="117" spans="1:21" ht="16.5" customHeight="1">
      <c r="A117" s="56" t="str">
        <f t="shared" si="18"/>
        <v>2 Baton BI 18+</v>
      </c>
      <c r="B117" s="56" t="str">
        <f t="shared" si="19"/>
        <v>2 Baton BI 18+</v>
      </c>
      <c r="C117" s="58">
        <v>3</v>
      </c>
      <c r="D117" s="59"/>
      <c r="E117" s="85" t="s">
        <v>167</v>
      </c>
      <c r="F117" s="61" t="str">
        <f>VLOOKUP(E117,'ATHLETE LIST'!A$2:B$151,2,FALSE)</f>
        <v>EXP</v>
      </c>
      <c r="G117" s="56" t="s">
        <v>281</v>
      </c>
      <c r="H117" s="61" t="s">
        <v>252</v>
      </c>
      <c r="I117" s="55" t="s">
        <v>260</v>
      </c>
      <c r="J117" s="56" t="str">
        <f t="shared" si="20"/>
        <v>BI 18+</v>
      </c>
      <c r="K117" s="55" t="s">
        <v>26</v>
      </c>
      <c r="L117" s="72">
        <v>3.8</v>
      </c>
      <c r="M117" s="72">
        <v>0.5</v>
      </c>
      <c r="N117" s="62">
        <f t="shared" si="16"/>
        <v>3.3</v>
      </c>
      <c r="O117" s="58">
        <v>2</v>
      </c>
      <c r="P117" s="64" t="str">
        <f t="shared" si="17"/>
        <v/>
      </c>
      <c r="Q117" s="65" t="str">
        <f>IF(ISBLANK(H117),"",IF(N117&gt;=VLOOKUP(H117,'DATA VALIDATION'!$G$2:$H$8,2,FALSE),"MOVE UP",""))</f>
        <v/>
      </c>
      <c r="R117" s="59"/>
      <c r="S117" s="59"/>
      <c r="T117" s="66">
        <v>45409</v>
      </c>
      <c r="U117" s="56" t="s">
        <v>250</v>
      </c>
    </row>
    <row r="118" spans="1:21" ht="16.5" customHeight="1">
      <c r="A118" s="56" t="str">
        <f t="shared" si="18"/>
        <v>2 Baton BI 18+</v>
      </c>
      <c r="B118" s="56" t="str">
        <f t="shared" si="19"/>
        <v>2 Baton BI 18+</v>
      </c>
      <c r="C118" s="58">
        <v>3</v>
      </c>
      <c r="D118" s="59"/>
      <c r="E118" s="85" t="s">
        <v>149</v>
      </c>
      <c r="F118" s="61" t="str">
        <f>VLOOKUP(E118,'ATHLETE LIST'!A$2:B$151,2,FALSE)</f>
        <v>ATLK</v>
      </c>
      <c r="G118" s="56" t="s">
        <v>281</v>
      </c>
      <c r="H118" s="61" t="s">
        <v>252</v>
      </c>
      <c r="I118" s="55" t="s">
        <v>260</v>
      </c>
      <c r="J118" s="56" t="str">
        <f t="shared" si="20"/>
        <v>BI 18+</v>
      </c>
      <c r="K118" s="55" t="s">
        <v>26</v>
      </c>
      <c r="L118" s="72">
        <v>5.5</v>
      </c>
      <c r="M118" s="72">
        <v>0.5</v>
      </c>
      <c r="N118" s="62">
        <f t="shared" si="16"/>
        <v>5</v>
      </c>
      <c r="O118" s="58">
        <v>1</v>
      </c>
      <c r="P118" s="64" t="str">
        <f t="shared" si="17"/>
        <v>MOVE UP</v>
      </c>
      <c r="Q118" s="65" t="str">
        <f>IF(ISBLANK(H118),"",IF(N118&gt;=VLOOKUP(H118,'DATA VALIDATION'!$G$2:$H$8,2,FALSE),"MOVE UP",""))</f>
        <v>MOVE UP</v>
      </c>
      <c r="R118" s="59"/>
      <c r="S118" s="59"/>
      <c r="T118" s="66">
        <v>45409</v>
      </c>
      <c r="U118" s="56" t="s">
        <v>250</v>
      </c>
    </row>
    <row r="119" spans="1:21" ht="16.5" customHeight="1">
      <c r="A119" s="56" t="str">
        <f t="shared" si="18"/>
        <v>2 Baton C 9-11</v>
      </c>
      <c r="B119" s="56" t="str">
        <f t="shared" si="19"/>
        <v>2 Baton C 9-11</v>
      </c>
      <c r="C119" s="58">
        <v>4</v>
      </c>
      <c r="D119" s="59"/>
      <c r="E119" s="60" t="s">
        <v>119</v>
      </c>
      <c r="F119" s="61" t="str">
        <f>VLOOKUP(E119,'ATHLETE LIST'!A$2:B$151,2,FALSE)</f>
        <v>STAR</v>
      </c>
      <c r="G119" s="56" t="s">
        <v>281</v>
      </c>
      <c r="H119" s="61" t="s">
        <v>247</v>
      </c>
      <c r="I119" s="55" t="s">
        <v>253</v>
      </c>
      <c r="J119" s="56" t="str">
        <f t="shared" si="20"/>
        <v>C 9-11</v>
      </c>
      <c r="K119" s="55" t="s">
        <v>24</v>
      </c>
      <c r="L119" s="72"/>
      <c r="M119" s="72"/>
      <c r="N119" s="62">
        <f t="shared" si="16"/>
        <v>0</v>
      </c>
      <c r="O119" s="59"/>
      <c r="P119" s="64" t="str">
        <f t="shared" si="17"/>
        <v/>
      </c>
      <c r="Q119" s="65" t="str">
        <f>IF(ISBLANK(H119),"",IF(N119&gt;=VLOOKUP(H119,'DATA VALIDATION'!$G$2:$H$8,2,FALSE),"MOVE UP",""))</f>
        <v/>
      </c>
      <c r="R119" s="64" t="s">
        <v>261</v>
      </c>
      <c r="S119" s="59"/>
      <c r="T119" s="66">
        <v>45409</v>
      </c>
      <c r="U119" s="56" t="s">
        <v>250</v>
      </c>
    </row>
    <row r="120" spans="1:21" ht="16.5" customHeight="1">
      <c r="A120" s="56" t="str">
        <f t="shared" si="18"/>
        <v>2 Baton C 9-11</v>
      </c>
      <c r="B120" s="56" t="str">
        <f t="shared" si="19"/>
        <v>2 Baton C 9-11</v>
      </c>
      <c r="C120" s="58">
        <v>4</v>
      </c>
      <c r="D120" s="59"/>
      <c r="E120" s="60" t="s">
        <v>112</v>
      </c>
      <c r="F120" s="61" t="str">
        <f>VLOOKUP(E120,'ATHLETE LIST'!A$2:B$151,2,FALSE)</f>
        <v>ETIN</v>
      </c>
      <c r="G120" s="56" t="s">
        <v>281</v>
      </c>
      <c r="H120" s="61" t="s">
        <v>247</v>
      </c>
      <c r="I120" s="55" t="s">
        <v>253</v>
      </c>
      <c r="J120" s="56" t="str">
        <f t="shared" si="20"/>
        <v>C 9-11</v>
      </c>
      <c r="K120" s="55" t="s">
        <v>24</v>
      </c>
      <c r="L120" s="72"/>
      <c r="M120" s="72"/>
      <c r="N120" s="62">
        <f t="shared" si="16"/>
        <v>0</v>
      </c>
      <c r="O120" s="59"/>
      <c r="P120" s="64" t="str">
        <f t="shared" si="17"/>
        <v/>
      </c>
      <c r="Q120" s="65" t="str">
        <f>IF(ISBLANK(H120),"",IF(N120&gt;=VLOOKUP(H120,'DATA VALIDATION'!$G$2:$H$8,2,FALSE),"MOVE UP",""))</f>
        <v/>
      </c>
      <c r="R120" s="64" t="s">
        <v>274</v>
      </c>
      <c r="S120" s="59"/>
      <c r="T120" s="66">
        <v>45409</v>
      </c>
      <c r="U120" s="56" t="s">
        <v>250</v>
      </c>
    </row>
    <row r="121" spans="1:21" ht="16.5" customHeight="1">
      <c r="A121" s="56" t="str">
        <f t="shared" si="18"/>
        <v>2 Baton C 9-11</v>
      </c>
      <c r="B121" s="56" t="str">
        <f t="shared" si="19"/>
        <v>2 Baton C 9-11</v>
      </c>
      <c r="C121" s="58">
        <v>4</v>
      </c>
      <c r="D121" s="59"/>
      <c r="E121" s="60" t="s">
        <v>15</v>
      </c>
      <c r="F121" s="61" t="str">
        <f>VLOOKUP(E121,'ATHLETE LIST'!A$2:B$151,2,FALSE)</f>
        <v>ATLK</v>
      </c>
      <c r="G121" s="56" t="s">
        <v>281</v>
      </c>
      <c r="H121" s="61" t="s">
        <v>247</v>
      </c>
      <c r="I121" s="55" t="s">
        <v>253</v>
      </c>
      <c r="J121" s="56" t="str">
        <f t="shared" si="20"/>
        <v>C 9-11</v>
      </c>
      <c r="K121" s="55" t="s">
        <v>24</v>
      </c>
      <c r="L121" s="72"/>
      <c r="M121" s="72"/>
      <c r="N121" s="62">
        <f t="shared" si="16"/>
        <v>0</v>
      </c>
      <c r="O121" s="59"/>
      <c r="P121" s="64" t="str">
        <f t="shared" si="17"/>
        <v/>
      </c>
      <c r="Q121" s="65" t="str">
        <f>IF(ISBLANK(H121),"",IF(N121&gt;=VLOOKUP(H121,'DATA VALIDATION'!$G$2:$H$8,2,FALSE),"MOVE UP",""))</f>
        <v/>
      </c>
      <c r="R121" s="64" t="s">
        <v>249</v>
      </c>
      <c r="S121" s="59"/>
      <c r="T121" s="66">
        <v>45409</v>
      </c>
      <c r="U121" s="56" t="s">
        <v>250</v>
      </c>
    </row>
    <row r="122" spans="1:21" ht="16.5" customHeight="1">
      <c r="A122" s="67" t="str">
        <f t="shared" si="18"/>
        <v>2 Baton BI 15-17</v>
      </c>
      <c r="B122" s="68" t="str">
        <f t="shared" si="19"/>
        <v>2 Baton BI 15-17</v>
      </c>
      <c r="C122" s="69">
        <v>4</v>
      </c>
      <c r="D122" s="70"/>
      <c r="E122" s="15" t="s">
        <v>256</v>
      </c>
      <c r="F122" s="61" t="str">
        <f>VLOOKUP(E122,'ATHLETE LIST'!A$2:B$151,2,FALSE)</f>
        <v>ATLK</v>
      </c>
      <c r="G122" s="56" t="s">
        <v>281</v>
      </c>
      <c r="H122" s="55" t="s">
        <v>252</v>
      </c>
      <c r="I122" s="55" t="s">
        <v>255</v>
      </c>
      <c r="J122" s="71" t="str">
        <f t="shared" si="20"/>
        <v>BI 15-17</v>
      </c>
      <c r="K122" s="55" t="s">
        <v>24</v>
      </c>
      <c r="L122" s="72">
        <v>4.5999999999999996</v>
      </c>
      <c r="M122" s="72">
        <v>0.5</v>
      </c>
      <c r="N122" s="73">
        <f t="shared" si="16"/>
        <v>4.0999999999999996</v>
      </c>
      <c r="O122" s="69">
        <v>2</v>
      </c>
      <c r="P122" s="71" t="str">
        <f t="shared" si="17"/>
        <v/>
      </c>
      <c r="Q122" s="68" t="str">
        <f>IF(ISBLANK(H122),"",IF(N122&gt;=VLOOKUP(H122,'DATA VALIDATION'!$G$2:$H$8,2,FALSE),"MOVE UP",""))</f>
        <v/>
      </c>
      <c r="R122" s="70"/>
      <c r="S122" s="70"/>
      <c r="T122" s="74">
        <v>45409</v>
      </c>
      <c r="U122" s="75" t="s">
        <v>250</v>
      </c>
    </row>
    <row r="123" spans="1:21" ht="16.5" customHeight="1">
      <c r="A123" s="67" t="str">
        <f t="shared" si="18"/>
        <v>2 Baton BI 15-17</v>
      </c>
      <c r="B123" s="68" t="str">
        <f t="shared" si="19"/>
        <v>2 Baton BI 15-17</v>
      </c>
      <c r="C123" s="69">
        <v>4</v>
      </c>
      <c r="D123" s="70"/>
      <c r="E123" s="15" t="s">
        <v>17</v>
      </c>
      <c r="F123" s="61" t="str">
        <f>VLOOKUP(E123,'ATHLETE LIST'!A$2:B$151,2,FALSE)</f>
        <v>ETIN</v>
      </c>
      <c r="G123" s="56" t="s">
        <v>281</v>
      </c>
      <c r="H123" s="55" t="s">
        <v>252</v>
      </c>
      <c r="I123" s="55" t="s">
        <v>255</v>
      </c>
      <c r="J123" s="71" t="str">
        <f t="shared" si="20"/>
        <v>BI 15-17</v>
      </c>
      <c r="K123" s="55" t="s">
        <v>24</v>
      </c>
      <c r="L123" s="72">
        <v>4.8</v>
      </c>
      <c r="M123" s="72">
        <v>0.6</v>
      </c>
      <c r="N123" s="73">
        <f t="shared" si="16"/>
        <v>4.2</v>
      </c>
      <c r="O123" s="69">
        <v>1</v>
      </c>
      <c r="P123" s="71" t="str">
        <f t="shared" si="17"/>
        <v/>
      </c>
      <c r="Q123" s="68" t="str">
        <f>IF(ISBLANK(H123),"",IF(N123&gt;=VLOOKUP(H123,'DATA VALIDATION'!$G$2:$H$8,2,FALSE),"MOVE UP",""))</f>
        <v/>
      </c>
      <c r="R123" s="70"/>
      <c r="S123" s="70"/>
      <c r="T123" s="74">
        <v>45409</v>
      </c>
      <c r="U123" s="75" t="s">
        <v>250</v>
      </c>
    </row>
    <row r="124" spans="1:21" ht="16.5" customHeight="1">
      <c r="A124" s="67" t="str">
        <f t="shared" si="18"/>
        <v>2 Baton BI 15-17</v>
      </c>
      <c r="B124" s="68" t="str">
        <f t="shared" si="19"/>
        <v>2 Baton BI 15-17</v>
      </c>
      <c r="C124" s="69">
        <v>4</v>
      </c>
      <c r="D124" s="70"/>
      <c r="E124" s="15" t="s">
        <v>141</v>
      </c>
      <c r="F124" s="61" t="str">
        <f>VLOOKUP(E124,'ATHLETE LIST'!A$2:B$151,2,FALSE)</f>
        <v>ATLK</v>
      </c>
      <c r="G124" s="56" t="s">
        <v>281</v>
      </c>
      <c r="H124" s="55" t="s">
        <v>252</v>
      </c>
      <c r="I124" s="55" t="s">
        <v>255</v>
      </c>
      <c r="J124" s="71" t="str">
        <f t="shared" si="20"/>
        <v>BI 15-17</v>
      </c>
      <c r="K124" s="55" t="s">
        <v>24</v>
      </c>
      <c r="L124" s="72">
        <v>4.3</v>
      </c>
      <c r="M124" s="72">
        <v>0.7</v>
      </c>
      <c r="N124" s="73">
        <f t="shared" si="16"/>
        <v>3.5999999999999996</v>
      </c>
      <c r="O124" s="69">
        <v>4</v>
      </c>
      <c r="P124" s="71" t="str">
        <f t="shared" si="17"/>
        <v/>
      </c>
      <c r="Q124" s="68" t="str">
        <f>IF(ISBLANK(H124),"",IF(N124&gt;=VLOOKUP(H124,'DATA VALIDATION'!$G$2:$H$8,2,FALSE),"MOVE UP",""))</f>
        <v/>
      </c>
      <c r="R124" s="70"/>
      <c r="S124" s="70"/>
      <c r="T124" s="74">
        <v>45409</v>
      </c>
      <c r="U124" s="75" t="s">
        <v>250</v>
      </c>
    </row>
    <row r="125" spans="1:21" ht="16.5" customHeight="1">
      <c r="A125" s="67" t="str">
        <f t="shared" si="18"/>
        <v>2 Baton BI 15-17</v>
      </c>
      <c r="B125" s="68" t="str">
        <f t="shared" si="19"/>
        <v>2 Baton BI 15-17</v>
      </c>
      <c r="C125" s="69">
        <v>4</v>
      </c>
      <c r="D125" s="70"/>
      <c r="E125" s="15" t="s">
        <v>134</v>
      </c>
      <c r="F125" s="61" t="str">
        <f>VLOOKUP(E125,'ATHLETE LIST'!A$2:B$151,2,FALSE)</f>
        <v>ATLK</v>
      </c>
      <c r="G125" s="56" t="s">
        <v>281</v>
      </c>
      <c r="H125" s="55" t="s">
        <v>252</v>
      </c>
      <c r="I125" s="55" t="s">
        <v>255</v>
      </c>
      <c r="J125" s="71" t="str">
        <f t="shared" si="20"/>
        <v>BI 15-17</v>
      </c>
      <c r="K125" s="55" t="s">
        <v>24</v>
      </c>
      <c r="L125" s="72">
        <v>4.5</v>
      </c>
      <c r="M125" s="72">
        <v>0.6</v>
      </c>
      <c r="N125" s="73">
        <f t="shared" si="16"/>
        <v>3.9</v>
      </c>
      <c r="O125" s="69">
        <v>3</v>
      </c>
      <c r="P125" s="71" t="str">
        <f t="shared" si="17"/>
        <v/>
      </c>
      <c r="Q125" s="68" t="str">
        <f>IF(ISBLANK(H125),"",IF(N125&gt;=VLOOKUP(H125,'DATA VALIDATION'!$G$2:$H$8,2,FALSE),"MOVE UP",""))</f>
        <v/>
      </c>
      <c r="R125" s="70"/>
      <c r="S125" s="70"/>
      <c r="T125" s="74">
        <v>45409</v>
      </c>
      <c r="U125" s="75" t="s">
        <v>250</v>
      </c>
    </row>
    <row r="126" spans="1:21" ht="16.5" customHeight="1">
      <c r="A126" s="67" t="str">
        <f t="shared" si="18"/>
        <v>2 Baton BI 15-17</v>
      </c>
      <c r="B126" s="68" t="str">
        <f t="shared" si="19"/>
        <v>2 Baton BI 15-17</v>
      </c>
      <c r="C126" s="76">
        <v>4</v>
      </c>
      <c r="D126" s="77"/>
      <c r="E126" s="86" t="s">
        <v>254</v>
      </c>
      <c r="F126" s="79" t="str">
        <f>VLOOKUP(E126,'ATHLETE LIST'!A$2:B$151,2,FALSE)</f>
        <v>ATLK</v>
      </c>
      <c r="G126" s="56" t="s">
        <v>281</v>
      </c>
      <c r="H126" s="79" t="s">
        <v>252</v>
      </c>
      <c r="I126" s="55" t="s">
        <v>255</v>
      </c>
      <c r="J126" s="71" t="str">
        <f t="shared" si="20"/>
        <v>BI 15-17</v>
      </c>
      <c r="K126" s="55" t="s">
        <v>24</v>
      </c>
      <c r="L126" s="72"/>
      <c r="M126" s="72"/>
      <c r="N126" s="73">
        <f t="shared" si="16"/>
        <v>0</v>
      </c>
      <c r="O126" s="77"/>
      <c r="P126" s="87" t="str">
        <f t="shared" si="17"/>
        <v/>
      </c>
      <c r="Q126" s="88" t="str">
        <f>IF(ISBLANK(H126),"",IF(N126&gt;=VLOOKUP(H126,'DATA VALIDATION'!$G$2:$H$8,2,FALSE),"MOVE UP",""))</f>
        <v/>
      </c>
      <c r="R126" s="77"/>
      <c r="S126" s="77"/>
      <c r="T126" s="74">
        <v>45409</v>
      </c>
      <c r="U126" s="75" t="s">
        <v>250</v>
      </c>
    </row>
    <row r="127" spans="1:21" ht="16.5" customHeight="1">
      <c r="A127" s="56" t="str">
        <f t="shared" si="18"/>
        <v>3 Baton C 12-14</v>
      </c>
      <c r="B127" s="56" t="str">
        <f t="shared" si="19"/>
        <v>3 Baton C 12-14</v>
      </c>
      <c r="C127" s="58">
        <v>1</v>
      </c>
      <c r="D127" s="59"/>
      <c r="E127" s="60" t="s">
        <v>151</v>
      </c>
      <c r="F127" s="61" t="str">
        <f>VLOOKUP(E127,'ATHLETE LIST'!A$2:B$151,2,FALSE)</f>
        <v>ATLK</v>
      </c>
      <c r="G127" s="56" t="s">
        <v>283</v>
      </c>
      <c r="H127" s="61" t="s">
        <v>247</v>
      </c>
      <c r="I127" s="55" t="s">
        <v>264</v>
      </c>
      <c r="J127" s="56" t="str">
        <f t="shared" si="20"/>
        <v>C 12-14</v>
      </c>
      <c r="K127" s="55" t="s">
        <v>25</v>
      </c>
      <c r="L127" s="72">
        <v>3</v>
      </c>
      <c r="M127" s="72">
        <v>0.6</v>
      </c>
      <c r="N127" s="62">
        <f t="shared" si="16"/>
        <v>2.4</v>
      </c>
      <c r="O127" s="58">
        <v>1</v>
      </c>
      <c r="P127" s="64" t="str">
        <f t="shared" si="17"/>
        <v/>
      </c>
      <c r="Q127" s="65" t="str">
        <f>IF(ISBLANK(H127),"",IF(N127&gt;=VLOOKUP(H127,'DATA VALIDATION'!$G$2:$H$8,2,FALSE),"MOVE UP",""))</f>
        <v/>
      </c>
      <c r="R127" s="59"/>
      <c r="S127" s="59"/>
      <c r="T127" s="66">
        <v>45409</v>
      </c>
      <c r="U127" s="56" t="s">
        <v>250</v>
      </c>
    </row>
    <row r="128" spans="1:21" ht="16.5" customHeight="1">
      <c r="A128" s="67" t="str">
        <f t="shared" si="18"/>
        <v>3 Baton A 18+</v>
      </c>
      <c r="B128" s="68" t="str">
        <f t="shared" si="19"/>
        <v>3 Baton A 18+</v>
      </c>
      <c r="C128" s="69">
        <v>1</v>
      </c>
      <c r="D128" s="70"/>
      <c r="E128" s="15" t="s">
        <v>147</v>
      </c>
      <c r="F128" s="61" t="str">
        <f>VLOOKUP(E128,'ATHLETE LIST'!A$2:B$151,2,FALSE)</f>
        <v>ATLK</v>
      </c>
      <c r="G128" s="56" t="s">
        <v>283</v>
      </c>
      <c r="H128" s="55" t="s">
        <v>266</v>
      </c>
      <c r="I128" s="55" t="s">
        <v>260</v>
      </c>
      <c r="J128" s="71" t="str">
        <f t="shared" si="20"/>
        <v>A 18+</v>
      </c>
      <c r="K128" s="55" t="s">
        <v>25</v>
      </c>
      <c r="L128" s="72">
        <v>9.1</v>
      </c>
      <c r="M128" s="72">
        <v>0.6</v>
      </c>
      <c r="N128" s="73">
        <f t="shared" si="16"/>
        <v>8.5</v>
      </c>
      <c r="O128" s="69">
        <v>1</v>
      </c>
      <c r="P128" s="71" t="str">
        <f t="shared" si="17"/>
        <v/>
      </c>
      <c r="Q128" s="68" t="str">
        <f>IF(ISBLANK(H128),"",IF(N128&gt;=VLOOKUP(H128,'DATA VALIDATION'!$G$2:$H$8,2,FALSE),"MOVE UP",""))</f>
        <v/>
      </c>
      <c r="R128" s="70"/>
      <c r="S128" s="70"/>
      <c r="T128" s="74">
        <v>45409</v>
      </c>
      <c r="U128" s="75" t="s">
        <v>250</v>
      </c>
    </row>
    <row r="129" spans="1:21" ht="16.5" customHeight="1">
      <c r="A129" s="56" t="str">
        <f t="shared" si="18"/>
        <v>3 Baton BA 15-17</v>
      </c>
      <c r="B129" s="56" t="str">
        <f t="shared" si="19"/>
        <v>3 Baton BA 15-17</v>
      </c>
      <c r="C129" s="58">
        <v>2</v>
      </c>
      <c r="D129" s="59"/>
      <c r="E129" s="60" t="s">
        <v>146</v>
      </c>
      <c r="F129" s="61" t="str">
        <f>VLOOKUP(E129,'ATHLETE LIST'!A$2:B$151,2,FALSE)</f>
        <v>ATLK</v>
      </c>
      <c r="G129" s="56" t="s">
        <v>283</v>
      </c>
      <c r="H129" s="61" t="s">
        <v>259</v>
      </c>
      <c r="I129" s="55" t="s">
        <v>255</v>
      </c>
      <c r="J129" s="56" t="str">
        <f t="shared" si="20"/>
        <v>BA 15-17</v>
      </c>
      <c r="K129" s="55" t="s">
        <v>27</v>
      </c>
      <c r="L129" s="72">
        <v>5.3</v>
      </c>
      <c r="M129" s="72">
        <v>0.7</v>
      </c>
      <c r="N129" s="62">
        <f t="shared" si="16"/>
        <v>4.5999999999999996</v>
      </c>
      <c r="O129" s="58">
        <v>2</v>
      </c>
      <c r="P129" s="64" t="str">
        <f t="shared" si="17"/>
        <v/>
      </c>
      <c r="Q129" s="65" t="str">
        <f>IF(ISBLANK(H129),"",IF(N129&gt;=VLOOKUP(H129,'DATA VALIDATION'!$G$2:$H$8,2,FALSE),"MOVE UP",""))</f>
        <v/>
      </c>
      <c r="R129" s="59"/>
      <c r="S129" s="59"/>
      <c r="T129" s="66">
        <v>45409</v>
      </c>
      <c r="U129" s="56" t="s">
        <v>250</v>
      </c>
    </row>
    <row r="130" spans="1:21" ht="16.5" customHeight="1">
      <c r="A130" s="56" t="str">
        <f t="shared" ref="A130:A161" si="21">B130</f>
        <v>3 Baton BA 15-17</v>
      </c>
      <c r="B130" s="56" t="str">
        <f t="shared" ref="B130:B161" si="22">CONCATENATE(G130," ",J130)</f>
        <v>3 Baton BA 15-17</v>
      </c>
      <c r="C130" s="58">
        <v>2</v>
      </c>
      <c r="D130" s="59"/>
      <c r="E130" s="60" t="s">
        <v>152</v>
      </c>
      <c r="F130" s="61" t="str">
        <f>VLOOKUP(E130,'ATHLETE LIST'!A$2:B$151,2,FALSE)</f>
        <v>ATLK</v>
      </c>
      <c r="G130" s="56" t="s">
        <v>283</v>
      </c>
      <c r="H130" s="61" t="s">
        <v>259</v>
      </c>
      <c r="I130" s="55" t="s">
        <v>255</v>
      </c>
      <c r="J130" s="56" t="str">
        <f t="shared" ref="J130:J161" si="23">CONCATENATE(H130," ",I130)</f>
        <v>BA 15-17</v>
      </c>
      <c r="K130" s="55" t="s">
        <v>27</v>
      </c>
      <c r="L130" s="72">
        <v>5.0999999999999996</v>
      </c>
      <c r="M130" s="72">
        <v>0.3</v>
      </c>
      <c r="N130" s="62">
        <f t="shared" si="16"/>
        <v>4.8</v>
      </c>
      <c r="O130" s="58">
        <v>1</v>
      </c>
      <c r="P130" s="64" t="str">
        <f t="shared" si="17"/>
        <v/>
      </c>
      <c r="Q130" s="65" t="str">
        <f>IF(ISBLANK(H130),"",IF(N130&gt;=VLOOKUP(H130,'DATA VALIDATION'!$G$2:$H$8,2,FALSE),"MOVE UP",""))</f>
        <v/>
      </c>
      <c r="R130" s="59"/>
      <c r="S130" s="59"/>
      <c r="T130" s="66">
        <v>45409</v>
      </c>
      <c r="U130" s="56" t="s">
        <v>250</v>
      </c>
    </row>
    <row r="131" spans="1:21" ht="16.5" customHeight="1">
      <c r="A131" s="67" t="str">
        <f t="shared" si="21"/>
        <v>3 Baton BI 15-17</v>
      </c>
      <c r="B131" s="68" t="str">
        <f t="shared" si="22"/>
        <v>3 Baton BI 15-17</v>
      </c>
      <c r="C131" s="69">
        <v>3</v>
      </c>
      <c r="D131" s="70"/>
      <c r="E131" s="15" t="s">
        <v>150</v>
      </c>
      <c r="F131" s="61" t="str">
        <f>VLOOKUP(E131,'ATHLETE LIST'!A$2:B$151,2,FALSE)</f>
        <v>ATLK</v>
      </c>
      <c r="G131" s="56" t="s">
        <v>283</v>
      </c>
      <c r="H131" s="55" t="s">
        <v>252</v>
      </c>
      <c r="I131" s="55" t="s">
        <v>255</v>
      </c>
      <c r="J131" s="71" t="str">
        <f t="shared" si="23"/>
        <v>BI 15-17</v>
      </c>
      <c r="K131" s="55" t="s">
        <v>26</v>
      </c>
      <c r="L131" s="72">
        <v>4.3</v>
      </c>
      <c r="M131" s="72">
        <v>0.4</v>
      </c>
      <c r="N131" s="73">
        <f t="shared" si="16"/>
        <v>3.9</v>
      </c>
      <c r="O131" s="69">
        <v>1</v>
      </c>
      <c r="P131" s="71" t="str">
        <f t="shared" si="17"/>
        <v/>
      </c>
      <c r="Q131" s="68" t="str">
        <f>IF(ISBLANK(H131),"",IF(N131&gt;=VLOOKUP(H131,'DATA VALIDATION'!$G$2:$H$8,2,FALSE),"MOVE UP",""))</f>
        <v/>
      </c>
      <c r="R131" s="70"/>
      <c r="S131" s="70"/>
      <c r="T131" s="74">
        <v>45409</v>
      </c>
      <c r="U131" s="75" t="s">
        <v>250</v>
      </c>
    </row>
    <row r="132" spans="1:21" ht="16.5" customHeight="1">
      <c r="A132" s="56" t="str">
        <f t="shared" si="21"/>
        <v>3 Baton BN 12-14</v>
      </c>
      <c r="B132" s="56" t="str">
        <f t="shared" si="22"/>
        <v>3 Baton BN 12-14</v>
      </c>
      <c r="C132" s="58">
        <v>4</v>
      </c>
      <c r="D132" s="59"/>
      <c r="E132" s="60" t="s">
        <v>137</v>
      </c>
      <c r="F132" s="61" t="str">
        <f>VLOOKUP(E132,'ATHLETE LIST'!A$2:B$151,2,FALSE)</f>
        <v>ATLK</v>
      </c>
      <c r="G132" s="56" t="s">
        <v>283</v>
      </c>
      <c r="H132" s="61" t="s">
        <v>265</v>
      </c>
      <c r="I132" s="55" t="s">
        <v>264</v>
      </c>
      <c r="J132" s="56" t="str">
        <f t="shared" si="23"/>
        <v>BN 12-14</v>
      </c>
      <c r="K132" s="55" t="s">
        <v>24</v>
      </c>
      <c r="L132" s="72">
        <v>3.3</v>
      </c>
      <c r="M132" s="72">
        <v>0.3</v>
      </c>
      <c r="N132" s="62">
        <f t="shared" si="16"/>
        <v>3</v>
      </c>
      <c r="O132" s="58">
        <v>1</v>
      </c>
      <c r="P132" s="64" t="str">
        <f t="shared" si="17"/>
        <v/>
      </c>
      <c r="Q132" s="65" t="str">
        <f>IF(ISBLANK(H132),"",IF(N132&gt;=VLOOKUP(H132,'DATA VALIDATION'!$G$2:$H$8,2,FALSE),"MOVE UP",""))</f>
        <v/>
      </c>
      <c r="R132" s="59"/>
      <c r="S132" s="59"/>
      <c r="T132" s="66">
        <v>45409</v>
      </c>
      <c r="U132" s="56" t="s">
        <v>250</v>
      </c>
    </row>
    <row r="133" spans="1:21" ht="16.5" customHeight="1">
      <c r="A133" s="56" t="str">
        <f t="shared" si="21"/>
        <v>3 Baton BN 12-14</v>
      </c>
      <c r="B133" s="56" t="str">
        <f t="shared" si="22"/>
        <v>3 Baton BN 12-14</v>
      </c>
      <c r="C133" s="58">
        <v>4</v>
      </c>
      <c r="D133" s="59"/>
      <c r="E133" s="60" t="s">
        <v>148</v>
      </c>
      <c r="F133" s="61" t="str">
        <f>VLOOKUP(E133,'ATHLETE LIST'!A$2:B$151,2,FALSE)</f>
        <v>ATLK</v>
      </c>
      <c r="G133" s="56" t="s">
        <v>283</v>
      </c>
      <c r="H133" s="61" t="s">
        <v>265</v>
      </c>
      <c r="I133" s="55" t="s">
        <v>264</v>
      </c>
      <c r="J133" s="56" t="str">
        <f t="shared" si="23"/>
        <v>BN 12-14</v>
      </c>
      <c r="K133" s="55" t="s">
        <v>24</v>
      </c>
      <c r="L133" s="72">
        <v>3</v>
      </c>
      <c r="M133" s="72">
        <v>0.3</v>
      </c>
      <c r="N133" s="62">
        <f t="shared" si="16"/>
        <v>2.7</v>
      </c>
      <c r="O133" s="58">
        <v>2</v>
      </c>
      <c r="P133" s="64" t="str">
        <f t="shared" si="17"/>
        <v/>
      </c>
      <c r="Q133" s="65" t="str">
        <f>IF(ISBLANK(H133),"",IF(N133&gt;=VLOOKUP(H133,'DATA VALIDATION'!$G$2:$H$8,2,FALSE),"MOVE UP",""))</f>
        <v/>
      </c>
      <c r="R133" s="59"/>
      <c r="S133" s="59"/>
      <c r="T133" s="66">
        <v>45409</v>
      </c>
      <c r="U133" s="56" t="s">
        <v>250</v>
      </c>
    </row>
    <row r="134" spans="1:21" ht="16.5" customHeight="1">
      <c r="A134" s="67" t="str">
        <f t="shared" si="21"/>
        <v>Solo Dance C 9-11</v>
      </c>
      <c r="B134" s="68" t="str">
        <f t="shared" si="22"/>
        <v>Solo Dance C 9-11</v>
      </c>
      <c r="C134" s="69">
        <v>1</v>
      </c>
      <c r="D134" s="70"/>
      <c r="E134" s="15" t="s">
        <v>138</v>
      </c>
      <c r="F134" s="61" t="str">
        <f>VLOOKUP(E134,'ATHLETE LIST'!A$2:B$151,2,FALSE)</f>
        <v>ETIN</v>
      </c>
      <c r="G134" s="56" t="s">
        <v>284</v>
      </c>
      <c r="H134" s="55" t="s">
        <v>247</v>
      </c>
      <c r="I134" s="55" t="s">
        <v>253</v>
      </c>
      <c r="J134" s="71" t="str">
        <f t="shared" si="23"/>
        <v>C 9-11</v>
      </c>
      <c r="K134" s="55" t="s">
        <v>25</v>
      </c>
      <c r="L134" s="72"/>
      <c r="M134" s="72"/>
      <c r="N134" s="73">
        <f t="shared" si="16"/>
        <v>0</v>
      </c>
      <c r="O134" s="70"/>
      <c r="P134" s="71" t="str">
        <f t="shared" si="17"/>
        <v/>
      </c>
      <c r="Q134" s="68" t="str">
        <f>IF(ISBLANK(H134),"",IF(N134&gt;=VLOOKUP(H134,'DATA VALIDATION'!$G$2:$H$8,2,FALSE),"MOVE UP",""))</f>
        <v/>
      </c>
      <c r="R134" s="55" t="s">
        <v>249</v>
      </c>
      <c r="S134" s="70"/>
      <c r="T134" s="74">
        <v>45409</v>
      </c>
      <c r="U134" s="75" t="s">
        <v>250</v>
      </c>
    </row>
    <row r="135" spans="1:21" ht="16.5" customHeight="1">
      <c r="A135" s="67" t="str">
        <f t="shared" si="21"/>
        <v>Solo Dance C 9-11</v>
      </c>
      <c r="B135" s="68" t="str">
        <f t="shared" si="22"/>
        <v>Solo Dance C 9-11</v>
      </c>
      <c r="C135" s="69">
        <v>1</v>
      </c>
      <c r="D135" s="70"/>
      <c r="E135" s="15" t="s">
        <v>15</v>
      </c>
      <c r="F135" s="61" t="str">
        <f>VLOOKUP(E135,'ATHLETE LIST'!A$2:B$151,2,FALSE)</f>
        <v>ATLK</v>
      </c>
      <c r="G135" s="56" t="s">
        <v>284</v>
      </c>
      <c r="H135" s="55" t="s">
        <v>247</v>
      </c>
      <c r="I135" s="55" t="s">
        <v>253</v>
      </c>
      <c r="J135" s="71" t="str">
        <f t="shared" si="23"/>
        <v>C 9-11</v>
      </c>
      <c r="K135" s="55" t="s">
        <v>25</v>
      </c>
      <c r="L135" s="72"/>
      <c r="M135" s="72"/>
      <c r="N135" s="73">
        <f t="shared" si="16"/>
        <v>0</v>
      </c>
      <c r="O135" s="70"/>
      <c r="P135" s="71" t="s">
        <v>257</v>
      </c>
      <c r="Q135" s="68" t="str">
        <f>IF(ISBLANK(H135),"",IF(N135&gt;=VLOOKUP(H135,'DATA VALIDATION'!$G$2:$H$8,2,FALSE),"MOVE UP",""))</f>
        <v/>
      </c>
      <c r="R135" s="55" t="s">
        <v>263</v>
      </c>
      <c r="S135" s="70"/>
      <c r="T135" s="74">
        <v>45409</v>
      </c>
      <c r="U135" s="75" t="s">
        <v>250</v>
      </c>
    </row>
    <row r="136" spans="1:21" ht="16.5" customHeight="1">
      <c r="A136" s="56" t="str">
        <f t="shared" si="21"/>
        <v>Solo Dance BN 15-17</v>
      </c>
      <c r="B136" s="56" t="str">
        <f t="shared" si="22"/>
        <v>Solo Dance BN 15-17</v>
      </c>
      <c r="C136" s="58">
        <v>1</v>
      </c>
      <c r="D136" s="59"/>
      <c r="E136" s="60" t="s">
        <v>129</v>
      </c>
      <c r="F136" s="61" t="str">
        <f>VLOOKUP(E136,'ATHLETE LIST'!A$2:B$151,2,FALSE)</f>
        <v>ATLK</v>
      </c>
      <c r="G136" s="56" t="s">
        <v>284</v>
      </c>
      <c r="H136" s="61" t="s">
        <v>265</v>
      </c>
      <c r="I136" s="55" t="s">
        <v>255</v>
      </c>
      <c r="J136" s="56" t="str">
        <f t="shared" si="23"/>
        <v>BN 15-17</v>
      </c>
      <c r="K136" s="55" t="s">
        <v>25</v>
      </c>
      <c r="L136" s="72">
        <v>2.9</v>
      </c>
      <c r="M136" s="72">
        <v>0.1</v>
      </c>
      <c r="N136" s="62">
        <v>2.8</v>
      </c>
      <c r="O136" s="58">
        <v>4</v>
      </c>
      <c r="P136" s="64" t="str">
        <f t="shared" ref="P136:P167" si="24">Q136</f>
        <v/>
      </c>
      <c r="Q136" s="65" t="str">
        <f>IF(ISBLANK(H136),"",IF(N136&gt;=VLOOKUP(H136,'DATA VALIDATION'!$G$2:$H$8,2,FALSE),"MOVE UP",""))</f>
        <v/>
      </c>
      <c r="R136" s="59"/>
      <c r="S136" s="59"/>
      <c r="T136" s="66">
        <v>45409</v>
      </c>
      <c r="U136" s="56" t="s">
        <v>250</v>
      </c>
    </row>
    <row r="137" spans="1:21" ht="16.5" customHeight="1">
      <c r="A137" s="56" t="str">
        <f t="shared" si="21"/>
        <v>Solo Dance BN 15-17</v>
      </c>
      <c r="B137" s="56" t="str">
        <f t="shared" si="22"/>
        <v>Solo Dance BN 15-17</v>
      </c>
      <c r="C137" s="58">
        <v>1</v>
      </c>
      <c r="D137" s="59"/>
      <c r="E137" s="60" t="s">
        <v>141</v>
      </c>
      <c r="F137" s="61" t="str">
        <f>VLOOKUP(E137,'ATHLETE LIST'!A$2:B$151,2,FALSE)</f>
        <v>ATLK</v>
      </c>
      <c r="G137" s="56" t="s">
        <v>284</v>
      </c>
      <c r="H137" s="61" t="s">
        <v>265</v>
      </c>
      <c r="I137" s="55" t="s">
        <v>255</v>
      </c>
      <c r="J137" s="56" t="str">
        <f t="shared" si="23"/>
        <v>BN 15-17</v>
      </c>
      <c r="K137" s="55" t="s">
        <v>25</v>
      </c>
      <c r="L137" s="72">
        <v>3.8</v>
      </c>
      <c r="M137" s="72">
        <v>0.2</v>
      </c>
      <c r="N137" s="62">
        <f t="shared" ref="N137:N168" si="25">L137-M137</f>
        <v>3.5999999999999996</v>
      </c>
      <c r="O137" s="58">
        <v>2</v>
      </c>
      <c r="P137" s="64" t="str">
        <f t="shared" si="24"/>
        <v>MOVE UP</v>
      </c>
      <c r="Q137" s="65" t="str">
        <f>IF(ISBLANK(H137),"",IF(N137&gt;=VLOOKUP(H137,'DATA VALIDATION'!$G$2:$H$8,2,FALSE),"MOVE UP",""))</f>
        <v>MOVE UP</v>
      </c>
      <c r="R137" s="59"/>
      <c r="S137" s="59"/>
      <c r="T137" s="66">
        <v>45409</v>
      </c>
      <c r="U137" s="56" t="s">
        <v>250</v>
      </c>
    </row>
    <row r="138" spans="1:21" ht="16.5" customHeight="1">
      <c r="A138" s="56" t="str">
        <f t="shared" si="21"/>
        <v>Solo Dance BN 15-17</v>
      </c>
      <c r="B138" s="56" t="str">
        <f t="shared" si="22"/>
        <v>Solo Dance BN 15-17</v>
      </c>
      <c r="C138" s="58">
        <v>1</v>
      </c>
      <c r="D138" s="59"/>
      <c r="E138" s="60" t="s">
        <v>132</v>
      </c>
      <c r="F138" s="61" t="str">
        <f>VLOOKUP(E138,'ATHLETE LIST'!A$2:B$151,2,FALSE)</f>
        <v>ETIN</v>
      </c>
      <c r="G138" s="56" t="s">
        <v>284</v>
      </c>
      <c r="H138" s="61" t="s">
        <v>265</v>
      </c>
      <c r="I138" s="55" t="s">
        <v>255</v>
      </c>
      <c r="J138" s="56" t="str">
        <f t="shared" si="23"/>
        <v>BN 15-17</v>
      </c>
      <c r="K138" s="55" t="s">
        <v>25</v>
      </c>
      <c r="L138" s="72">
        <v>3.9</v>
      </c>
      <c r="M138" s="72">
        <v>0.3</v>
      </c>
      <c r="N138" s="62">
        <f t="shared" si="25"/>
        <v>3.6</v>
      </c>
      <c r="O138" s="58">
        <v>2</v>
      </c>
      <c r="P138" s="64" t="str">
        <f t="shared" si="24"/>
        <v>MOVE UP</v>
      </c>
      <c r="Q138" s="65" t="str">
        <f>IF(ISBLANK(H138),"",IF(N138&gt;=VLOOKUP(H138,'DATA VALIDATION'!$G$2:$H$8,2,FALSE),"MOVE UP",""))</f>
        <v>MOVE UP</v>
      </c>
      <c r="R138" s="59"/>
      <c r="S138" s="59"/>
      <c r="T138" s="66">
        <v>45409</v>
      </c>
      <c r="U138" s="56" t="s">
        <v>250</v>
      </c>
    </row>
    <row r="139" spans="1:21" ht="16.5" customHeight="1">
      <c r="A139" s="56" t="str">
        <f t="shared" si="21"/>
        <v>Solo Dance BN 15-17</v>
      </c>
      <c r="B139" s="56" t="str">
        <f t="shared" si="22"/>
        <v>Solo Dance BN 15-17</v>
      </c>
      <c r="C139" s="76">
        <v>1</v>
      </c>
      <c r="D139" s="77"/>
      <c r="E139" s="78" t="s">
        <v>254</v>
      </c>
      <c r="F139" s="79" t="str">
        <f>VLOOKUP(E139,'ATHLETE LIST'!A$2:B$151,2,FALSE)</f>
        <v>ATLK</v>
      </c>
      <c r="G139" s="56" t="s">
        <v>284</v>
      </c>
      <c r="H139" s="79" t="s">
        <v>265</v>
      </c>
      <c r="I139" s="55" t="s">
        <v>255</v>
      </c>
      <c r="J139" s="56" t="str">
        <f t="shared" si="23"/>
        <v>BN 15-17</v>
      </c>
      <c r="K139" s="55" t="s">
        <v>25</v>
      </c>
      <c r="L139" s="72"/>
      <c r="M139" s="72"/>
      <c r="N139" s="62">
        <f t="shared" si="25"/>
        <v>0</v>
      </c>
      <c r="O139" s="77"/>
      <c r="P139" s="80" t="str">
        <f t="shared" si="24"/>
        <v/>
      </c>
      <c r="Q139" s="81" t="str">
        <f>IF(ISBLANK(H139),"",IF(N139&gt;=VLOOKUP(H139,'DATA VALIDATION'!$G$2:$H$8,2,FALSE),"MOVE UP",""))</f>
        <v/>
      </c>
      <c r="R139" s="77"/>
      <c r="S139" s="77"/>
      <c r="T139" s="66">
        <v>45409</v>
      </c>
      <c r="U139" s="56" t="s">
        <v>250</v>
      </c>
    </row>
    <row r="140" spans="1:21" ht="16.5" customHeight="1">
      <c r="A140" s="56" t="str">
        <f t="shared" si="21"/>
        <v>Solo Dance BN 15-17</v>
      </c>
      <c r="B140" s="56" t="str">
        <f t="shared" si="22"/>
        <v>Solo Dance BN 15-17</v>
      </c>
      <c r="C140" s="58">
        <v>1</v>
      </c>
      <c r="D140" s="59"/>
      <c r="E140" s="60" t="s">
        <v>256</v>
      </c>
      <c r="F140" s="61" t="str">
        <f>VLOOKUP(E140,'ATHLETE LIST'!A$2:B$151,2,FALSE)</f>
        <v>ATLK</v>
      </c>
      <c r="G140" s="56" t="s">
        <v>284</v>
      </c>
      <c r="H140" s="61" t="s">
        <v>265</v>
      </c>
      <c r="I140" s="55" t="s">
        <v>255</v>
      </c>
      <c r="J140" s="56" t="str">
        <f t="shared" si="23"/>
        <v>BN 15-17</v>
      </c>
      <c r="K140" s="55" t="s">
        <v>25</v>
      </c>
      <c r="L140" s="72">
        <v>4.2</v>
      </c>
      <c r="M140" s="72">
        <v>0</v>
      </c>
      <c r="N140" s="62">
        <f t="shared" si="25"/>
        <v>4.2</v>
      </c>
      <c r="O140" s="58">
        <v>1</v>
      </c>
      <c r="P140" s="64" t="str">
        <f t="shared" si="24"/>
        <v>MOVE UP</v>
      </c>
      <c r="Q140" s="65" t="str">
        <f>IF(ISBLANK(H140),"",IF(N140&gt;=VLOOKUP(H140,'DATA VALIDATION'!$G$2:$H$8,2,FALSE),"MOVE UP",""))</f>
        <v>MOVE UP</v>
      </c>
      <c r="R140" s="59"/>
      <c r="S140" s="59"/>
      <c r="T140" s="66">
        <v>45409</v>
      </c>
      <c r="U140" s="56" t="s">
        <v>250</v>
      </c>
    </row>
    <row r="141" spans="1:21" ht="16.5" customHeight="1">
      <c r="A141" s="67" t="str">
        <f t="shared" si="21"/>
        <v>Solo Dance BN 12-14</v>
      </c>
      <c r="B141" s="68" t="str">
        <f t="shared" si="22"/>
        <v>Solo Dance BN 12-14</v>
      </c>
      <c r="C141" s="69">
        <v>2</v>
      </c>
      <c r="D141" s="70"/>
      <c r="E141" s="15" t="s">
        <v>118</v>
      </c>
      <c r="F141" s="61" t="str">
        <f>VLOOKUP(E141,'ATHLETE LIST'!A$2:B$151,2,FALSE)</f>
        <v>ETIN</v>
      </c>
      <c r="G141" s="56" t="s">
        <v>284</v>
      </c>
      <c r="H141" s="55" t="s">
        <v>265</v>
      </c>
      <c r="I141" s="55" t="s">
        <v>264</v>
      </c>
      <c r="J141" s="71" t="str">
        <f t="shared" si="23"/>
        <v>BN 12-14</v>
      </c>
      <c r="K141" s="55" t="s">
        <v>27</v>
      </c>
      <c r="L141" s="72">
        <v>3</v>
      </c>
      <c r="M141" s="72">
        <v>0.3</v>
      </c>
      <c r="N141" s="73">
        <f t="shared" si="25"/>
        <v>2.7</v>
      </c>
      <c r="O141" s="69">
        <v>3</v>
      </c>
      <c r="P141" s="71" t="str">
        <f t="shared" si="24"/>
        <v/>
      </c>
      <c r="Q141" s="68" t="str">
        <f>IF(ISBLANK(H141),"",IF(N141&gt;=VLOOKUP(H141,'DATA VALIDATION'!$G$2:$H$8,2,FALSE),"MOVE UP",""))</f>
        <v/>
      </c>
      <c r="R141" s="70"/>
      <c r="S141" s="70"/>
      <c r="T141" s="74">
        <v>45409</v>
      </c>
      <c r="U141" s="75" t="s">
        <v>250</v>
      </c>
    </row>
    <row r="142" spans="1:21" ht="16.5" customHeight="1">
      <c r="A142" s="67" t="str">
        <f t="shared" si="21"/>
        <v>Solo Dance BN 12-14</v>
      </c>
      <c r="B142" s="68" t="str">
        <f t="shared" si="22"/>
        <v>Solo Dance BN 12-14</v>
      </c>
      <c r="C142" s="69">
        <v>2</v>
      </c>
      <c r="D142" s="70"/>
      <c r="E142" s="15" t="s">
        <v>126</v>
      </c>
      <c r="F142" s="61" t="str">
        <f>VLOOKUP(E142,'ATHLETE LIST'!A$2:B$151,2,FALSE)</f>
        <v>ETIN</v>
      </c>
      <c r="G142" s="56" t="s">
        <v>284</v>
      </c>
      <c r="H142" s="55" t="s">
        <v>265</v>
      </c>
      <c r="I142" s="55" t="s">
        <v>264</v>
      </c>
      <c r="J142" s="71" t="str">
        <f t="shared" si="23"/>
        <v>BN 12-14</v>
      </c>
      <c r="K142" s="55" t="s">
        <v>27</v>
      </c>
      <c r="L142" s="72">
        <v>2.8</v>
      </c>
      <c r="M142" s="72">
        <v>0.4</v>
      </c>
      <c r="N142" s="73">
        <f t="shared" si="25"/>
        <v>2.4</v>
      </c>
      <c r="O142" s="69">
        <v>4</v>
      </c>
      <c r="P142" s="71" t="str">
        <f t="shared" si="24"/>
        <v/>
      </c>
      <c r="Q142" s="68" t="str">
        <f>IF(ISBLANK(H142),"",IF(N142&gt;=VLOOKUP(H142,'DATA VALIDATION'!$G$2:$H$8,2,FALSE),"MOVE UP",""))</f>
        <v/>
      </c>
      <c r="R142" s="70"/>
      <c r="S142" s="70"/>
      <c r="T142" s="74">
        <v>45409</v>
      </c>
      <c r="U142" s="75" t="s">
        <v>250</v>
      </c>
    </row>
    <row r="143" spans="1:21" ht="16.5" customHeight="1">
      <c r="A143" s="67" t="str">
        <f t="shared" si="21"/>
        <v>Solo Dance BN 12-14</v>
      </c>
      <c r="B143" s="68" t="str">
        <f t="shared" si="22"/>
        <v>Solo Dance BN 12-14</v>
      </c>
      <c r="C143" s="69">
        <v>2</v>
      </c>
      <c r="D143" s="70"/>
      <c r="E143" s="15" t="s">
        <v>144</v>
      </c>
      <c r="F143" s="61" t="str">
        <f>VLOOKUP(E143,'ATHLETE LIST'!A$2:B$151,2,FALSE)</f>
        <v>ETIN</v>
      </c>
      <c r="G143" s="56" t="s">
        <v>284</v>
      </c>
      <c r="H143" s="55" t="s">
        <v>265</v>
      </c>
      <c r="I143" s="55" t="s">
        <v>264</v>
      </c>
      <c r="J143" s="71" t="str">
        <f t="shared" si="23"/>
        <v>BN 12-14</v>
      </c>
      <c r="K143" s="55" t="s">
        <v>27</v>
      </c>
      <c r="L143" s="72">
        <v>3.6</v>
      </c>
      <c r="M143" s="72">
        <v>0.1</v>
      </c>
      <c r="N143" s="73">
        <f t="shared" si="25"/>
        <v>3.5</v>
      </c>
      <c r="O143" s="69">
        <v>2</v>
      </c>
      <c r="P143" s="71" t="str">
        <f t="shared" si="24"/>
        <v>MOVE UP</v>
      </c>
      <c r="Q143" s="68" t="str">
        <f>IF(ISBLANK(H143),"",IF(N143&gt;=VLOOKUP(H143,'DATA VALIDATION'!$G$2:$H$8,2,FALSE),"MOVE UP",""))</f>
        <v>MOVE UP</v>
      </c>
      <c r="R143" s="70"/>
      <c r="S143" s="70"/>
      <c r="T143" s="74">
        <v>45409</v>
      </c>
      <c r="U143" s="75" t="s">
        <v>250</v>
      </c>
    </row>
    <row r="144" spans="1:21" ht="16.5" customHeight="1">
      <c r="A144" s="67" t="str">
        <f t="shared" si="21"/>
        <v>Solo Dance BN 12-14</v>
      </c>
      <c r="B144" s="68" t="str">
        <f t="shared" si="22"/>
        <v>Solo Dance BN 12-14</v>
      </c>
      <c r="C144" s="69">
        <v>2</v>
      </c>
      <c r="D144" s="70"/>
      <c r="E144" s="15" t="s">
        <v>140</v>
      </c>
      <c r="F144" s="61" t="str">
        <f>VLOOKUP(E144,'ATHLETE LIST'!A$2:B$151,2,FALSE)</f>
        <v>ATLK</v>
      </c>
      <c r="G144" s="56" t="s">
        <v>284</v>
      </c>
      <c r="H144" s="55" t="s">
        <v>265</v>
      </c>
      <c r="I144" s="55" t="s">
        <v>264</v>
      </c>
      <c r="J144" s="71" t="str">
        <f t="shared" si="23"/>
        <v>BN 12-14</v>
      </c>
      <c r="K144" s="55" t="s">
        <v>27</v>
      </c>
      <c r="L144" s="72">
        <v>4</v>
      </c>
      <c r="M144" s="72">
        <v>0.1</v>
      </c>
      <c r="N144" s="73">
        <f t="shared" si="25"/>
        <v>3.9</v>
      </c>
      <c r="O144" s="69">
        <v>1</v>
      </c>
      <c r="P144" s="71" t="str">
        <f t="shared" si="24"/>
        <v>MOVE UP</v>
      </c>
      <c r="Q144" s="68" t="str">
        <f>IF(ISBLANK(H144),"",IF(N144&gt;=VLOOKUP(H144,'DATA VALIDATION'!$G$2:$H$8,2,FALSE),"MOVE UP",""))</f>
        <v>MOVE UP</v>
      </c>
      <c r="R144" s="70"/>
      <c r="S144" s="70"/>
      <c r="T144" s="74">
        <v>45409</v>
      </c>
      <c r="U144" s="75" t="s">
        <v>250</v>
      </c>
    </row>
    <row r="145" spans="1:21" ht="16.5" customHeight="1">
      <c r="A145" s="56" t="str">
        <f t="shared" si="21"/>
        <v>Solo Dance BI 15-17</v>
      </c>
      <c r="B145" s="56" t="str">
        <f t="shared" si="22"/>
        <v>Solo Dance BI 15-17</v>
      </c>
      <c r="C145" s="58">
        <v>2</v>
      </c>
      <c r="D145" s="59"/>
      <c r="E145" s="60" t="s">
        <v>134</v>
      </c>
      <c r="F145" s="61" t="str">
        <f>VLOOKUP(E145,'ATHLETE LIST'!A$2:B$151,2,FALSE)</f>
        <v>ATLK</v>
      </c>
      <c r="G145" s="56" t="s">
        <v>284</v>
      </c>
      <c r="H145" s="61" t="s">
        <v>252</v>
      </c>
      <c r="I145" s="55" t="s">
        <v>255</v>
      </c>
      <c r="J145" s="56" t="str">
        <f t="shared" si="23"/>
        <v>BI 15-17</v>
      </c>
      <c r="K145" s="55" t="s">
        <v>27</v>
      </c>
      <c r="L145" s="72">
        <v>4.4000000000000004</v>
      </c>
      <c r="M145" s="72">
        <v>0.3</v>
      </c>
      <c r="N145" s="62">
        <f t="shared" si="25"/>
        <v>4.1000000000000005</v>
      </c>
      <c r="O145" s="58">
        <v>1</v>
      </c>
      <c r="P145" s="64" t="str">
        <f t="shared" si="24"/>
        <v/>
      </c>
      <c r="Q145" s="65" t="str">
        <f>IF(ISBLANK(H145),"",IF(N145&gt;=VLOOKUP(H145,'DATA VALIDATION'!$G$2:$H$8,2,FALSE),"MOVE UP",""))</f>
        <v/>
      </c>
      <c r="R145" s="59"/>
      <c r="S145" s="59"/>
      <c r="T145" s="66">
        <v>45409</v>
      </c>
      <c r="U145" s="56" t="s">
        <v>250</v>
      </c>
    </row>
    <row r="146" spans="1:21" ht="16.5" customHeight="1">
      <c r="A146" s="56" t="str">
        <f t="shared" si="21"/>
        <v>Solo Dance BI 15-17</v>
      </c>
      <c r="B146" s="56" t="str">
        <f t="shared" si="22"/>
        <v>Solo Dance BI 15-17</v>
      </c>
      <c r="C146" s="58">
        <v>2</v>
      </c>
      <c r="D146" s="59"/>
      <c r="E146" s="60" t="s">
        <v>17</v>
      </c>
      <c r="F146" s="61" t="str">
        <f>VLOOKUP(E146,'ATHLETE LIST'!A$2:B$151,2,FALSE)</f>
        <v>ETIN</v>
      </c>
      <c r="G146" s="56" t="s">
        <v>284</v>
      </c>
      <c r="H146" s="61" t="s">
        <v>252</v>
      </c>
      <c r="I146" s="55" t="s">
        <v>255</v>
      </c>
      <c r="J146" s="56" t="str">
        <f t="shared" si="23"/>
        <v>BI 15-17</v>
      </c>
      <c r="K146" s="55" t="s">
        <v>27</v>
      </c>
      <c r="L146" s="72">
        <v>4.2</v>
      </c>
      <c r="M146" s="72">
        <v>0.3</v>
      </c>
      <c r="N146" s="62">
        <f t="shared" si="25"/>
        <v>3.9000000000000004</v>
      </c>
      <c r="O146" s="58">
        <v>2</v>
      </c>
      <c r="P146" s="64" t="str">
        <f t="shared" si="24"/>
        <v/>
      </c>
      <c r="Q146" s="65" t="str">
        <f>IF(ISBLANK(H146),"",IF(N146&gt;=VLOOKUP(H146,'DATA VALIDATION'!$G$2:$H$8,2,FALSE),"MOVE UP",""))</f>
        <v/>
      </c>
      <c r="R146" s="59"/>
      <c r="S146" s="59"/>
      <c r="T146" s="66">
        <v>45409</v>
      </c>
      <c r="U146" s="56" t="s">
        <v>250</v>
      </c>
    </row>
    <row r="147" spans="1:21" ht="16.5" customHeight="1">
      <c r="A147" s="67" t="str">
        <f t="shared" si="21"/>
        <v>Solo Dance A 18+</v>
      </c>
      <c r="B147" s="68" t="str">
        <f t="shared" si="22"/>
        <v>Solo Dance A 18+</v>
      </c>
      <c r="C147" s="69">
        <v>2</v>
      </c>
      <c r="D147" s="70"/>
      <c r="E147" s="15" t="s">
        <v>147</v>
      </c>
      <c r="F147" s="61" t="str">
        <f>VLOOKUP(E147,'ATHLETE LIST'!A$2:B$151,2,FALSE)</f>
        <v>ATLK</v>
      </c>
      <c r="G147" s="56" t="s">
        <v>284</v>
      </c>
      <c r="H147" s="55" t="s">
        <v>266</v>
      </c>
      <c r="I147" s="55" t="s">
        <v>260</v>
      </c>
      <c r="J147" s="71" t="str">
        <f t="shared" si="23"/>
        <v>A 18+</v>
      </c>
      <c r="K147" s="55" t="s">
        <v>27</v>
      </c>
      <c r="L147" s="72">
        <v>8.6</v>
      </c>
      <c r="M147" s="72">
        <v>0</v>
      </c>
      <c r="N147" s="73">
        <f t="shared" si="25"/>
        <v>8.6</v>
      </c>
      <c r="O147" s="69">
        <v>1</v>
      </c>
      <c r="P147" s="71" t="str">
        <f t="shared" si="24"/>
        <v/>
      </c>
      <c r="Q147" s="68" t="str">
        <f>IF(ISBLANK(H147),"",IF(N147&gt;=VLOOKUP(H147,'DATA VALIDATION'!$G$2:$H$8,2,FALSE),"MOVE UP",""))</f>
        <v/>
      </c>
      <c r="R147" s="70"/>
      <c r="S147" s="70"/>
      <c r="T147" s="74">
        <v>45409</v>
      </c>
      <c r="U147" s="75" t="s">
        <v>250</v>
      </c>
    </row>
    <row r="148" spans="1:21" ht="16.5" customHeight="1">
      <c r="A148" s="56" t="str">
        <f t="shared" si="21"/>
        <v>Solo Dance C 7-8</v>
      </c>
      <c r="B148" s="56" t="str">
        <f t="shared" si="22"/>
        <v>Solo Dance C 7-8</v>
      </c>
      <c r="C148" s="58">
        <v>3</v>
      </c>
      <c r="D148" s="59"/>
      <c r="E148" s="60" t="s">
        <v>111</v>
      </c>
      <c r="F148" s="61" t="str">
        <f>VLOOKUP(E148,'ATHLETE LIST'!A$2:B$151,2,FALSE)</f>
        <v>ATLK</v>
      </c>
      <c r="G148" s="56" t="s">
        <v>284</v>
      </c>
      <c r="H148" s="61" t="s">
        <v>247</v>
      </c>
      <c r="I148" s="55" t="s">
        <v>248</v>
      </c>
      <c r="J148" s="56" t="str">
        <f t="shared" si="23"/>
        <v>C 7-8</v>
      </c>
      <c r="K148" s="55" t="s">
        <v>26</v>
      </c>
      <c r="L148" s="72"/>
      <c r="M148" s="72"/>
      <c r="N148" s="62">
        <f t="shared" si="25"/>
        <v>0</v>
      </c>
      <c r="O148" s="59"/>
      <c r="P148" s="64" t="str">
        <f t="shared" si="24"/>
        <v/>
      </c>
      <c r="Q148" s="65" t="str">
        <f>IF(ISBLANK(H148),"",IF(N148&gt;=VLOOKUP(H148,'DATA VALIDATION'!$G$2:$H$8,2,FALSE),"MOVE UP",""))</f>
        <v/>
      </c>
      <c r="R148" s="64" t="s">
        <v>249</v>
      </c>
      <c r="S148" s="59"/>
      <c r="T148" s="66">
        <v>45409</v>
      </c>
      <c r="U148" s="56" t="s">
        <v>250</v>
      </c>
    </row>
    <row r="149" spans="1:21" ht="16.5" customHeight="1">
      <c r="A149" s="56" t="str">
        <f t="shared" si="21"/>
        <v>Solo Dance C 7-8</v>
      </c>
      <c r="B149" s="56" t="str">
        <f t="shared" si="22"/>
        <v>Solo Dance C 7-8</v>
      </c>
      <c r="C149" s="58">
        <v>3</v>
      </c>
      <c r="D149" s="59"/>
      <c r="E149" s="60" t="s">
        <v>244</v>
      </c>
      <c r="F149" s="61" t="str">
        <f>VLOOKUP(E149,'ATHLETE LIST'!A$2:B$151,2,FALSE)</f>
        <v>ATLK</v>
      </c>
      <c r="G149" s="56" t="s">
        <v>284</v>
      </c>
      <c r="H149" s="61" t="s">
        <v>247</v>
      </c>
      <c r="I149" s="55" t="s">
        <v>248</v>
      </c>
      <c r="J149" s="56" t="str">
        <f t="shared" si="23"/>
        <v>C 7-8</v>
      </c>
      <c r="K149" s="55" t="s">
        <v>26</v>
      </c>
      <c r="L149" s="72"/>
      <c r="M149" s="72"/>
      <c r="N149" s="62">
        <f t="shared" si="25"/>
        <v>0</v>
      </c>
      <c r="O149" s="59"/>
      <c r="P149" s="64" t="str">
        <f t="shared" si="24"/>
        <v/>
      </c>
      <c r="Q149" s="65" t="str">
        <f>IF(ISBLANK(H149),"",IF(N149&gt;=VLOOKUP(H149,'DATA VALIDATION'!$G$2:$H$8,2,FALSE),"MOVE UP",""))</f>
        <v/>
      </c>
      <c r="R149" s="64" t="s">
        <v>261</v>
      </c>
      <c r="S149" s="59"/>
      <c r="T149" s="66">
        <v>45409</v>
      </c>
      <c r="U149" s="56" t="s">
        <v>250</v>
      </c>
    </row>
    <row r="150" spans="1:21" ht="16.5" customHeight="1">
      <c r="A150" s="67" t="str">
        <f t="shared" si="21"/>
        <v>Solo Dance C 12-14</v>
      </c>
      <c r="B150" s="68" t="str">
        <f t="shared" si="22"/>
        <v>Solo Dance C 12-14</v>
      </c>
      <c r="C150" s="69">
        <v>3</v>
      </c>
      <c r="D150" s="70"/>
      <c r="E150" s="15" t="s">
        <v>109</v>
      </c>
      <c r="F150" s="61" t="str">
        <f>VLOOKUP(E150,'ATHLETE LIST'!A$2:B$151,2,FALSE)</f>
        <v>ATLK</v>
      </c>
      <c r="G150" s="56" t="s">
        <v>284</v>
      </c>
      <c r="H150" s="55" t="s">
        <v>247</v>
      </c>
      <c r="I150" s="55" t="s">
        <v>264</v>
      </c>
      <c r="J150" s="71" t="str">
        <f t="shared" si="23"/>
        <v>C 12-14</v>
      </c>
      <c r="K150" s="55" t="s">
        <v>26</v>
      </c>
      <c r="L150" s="72">
        <v>2</v>
      </c>
      <c r="M150" s="72">
        <v>0.5</v>
      </c>
      <c r="N150" s="73">
        <f t="shared" si="25"/>
        <v>1.5</v>
      </c>
      <c r="O150" s="69">
        <v>3</v>
      </c>
      <c r="P150" s="71" t="str">
        <f t="shared" si="24"/>
        <v/>
      </c>
      <c r="Q150" s="68" t="str">
        <f>IF(ISBLANK(H150),"",IF(N150&gt;=VLOOKUP(H150,'DATA VALIDATION'!$G$2:$H$8,2,FALSE),"MOVE UP",""))</f>
        <v/>
      </c>
      <c r="R150" s="70"/>
      <c r="S150" s="70"/>
      <c r="T150" s="74">
        <v>45409</v>
      </c>
      <c r="U150" s="75" t="s">
        <v>250</v>
      </c>
    </row>
    <row r="151" spans="1:21" ht="16.5" customHeight="1">
      <c r="A151" s="67" t="str">
        <f t="shared" si="21"/>
        <v>Solo Dance C 12-14</v>
      </c>
      <c r="B151" s="68" t="str">
        <f t="shared" si="22"/>
        <v>Solo Dance C 12-14</v>
      </c>
      <c r="C151" s="69">
        <v>3</v>
      </c>
      <c r="D151" s="70"/>
      <c r="E151" s="15" t="s">
        <v>122</v>
      </c>
      <c r="F151" s="61" t="str">
        <f>VLOOKUP(E151,'ATHLETE LIST'!A$2:B$151,2,FALSE)</f>
        <v>ATLK</v>
      </c>
      <c r="G151" s="56" t="s">
        <v>284</v>
      </c>
      <c r="H151" s="55" t="s">
        <v>247</v>
      </c>
      <c r="I151" s="55" t="s">
        <v>264</v>
      </c>
      <c r="J151" s="71" t="str">
        <f t="shared" si="23"/>
        <v>C 12-14</v>
      </c>
      <c r="K151" s="55" t="s">
        <v>26</v>
      </c>
      <c r="L151" s="72">
        <v>2.5</v>
      </c>
      <c r="M151" s="72">
        <v>0</v>
      </c>
      <c r="N151" s="73">
        <f t="shared" si="25"/>
        <v>2.5</v>
      </c>
      <c r="O151" s="69">
        <v>1</v>
      </c>
      <c r="P151" s="71" t="str">
        <f t="shared" si="24"/>
        <v>MOVE UP</v>
      </c>
      <c r="Q151" s="68" t="str">
        <f>IF(ISBLANK(H151),"",IF(N151&gt;=VLOOKUP(H151,'DATA VALIDATION'!$G$2:$H$8,2,FALSE),"MOVE UP",""))</f>
        <v>MOVE UP</v>
      </c>
      <c r="R151" s="70"/>
      <c r="S151" s="70"/>
      <c r="T151" s="74">
        <v>45409</v>
      </c>
      <c r="U151" s="75" t="s">
        <v>250</v>
      </c>
    </row>
    <row r="152" spans="1:21" ht="16.5" customHeight="1">
      <c r="A152" s="67" t="str">
        <f t="shared" si="21"/>
        <v>Solo Dance C 12-14</v>
      </c>
      <c r="B152" s="68" t="str">
        <f t="shared" si="22"/>
        <v>Solo Dance C 12-14</v>
      </c>
      <c r="C152" s="69">
        <v>3</v>
      </c>
      <c r="D152" s="70"/>
      <c r="E152" s="15" t="s">
        <v>121</v>
      </c>
      <c r="F152" s="61" t="str">
        <f>VLOOKUP(E152,'ATHLETE LIST'!A$2:B$151,2,FALSE)</f>
        <v>ATLK</v>
      </c>
      <c r="G152" s="56" t="s">
        <v>284</v>
      </c>
      <c r="H152" s="55" t="s">
        <v>247</v>
      </c>
      <c r="I152" s="55" t="s">
        <v>264</v>
      </c>
      <c r="J152" s="71" t="str">
        <f t="shared" si="23"/>
        <v>C 12-14</v>
      </c>
      <c r="K152" s="55" t="s">
        <v>26</v>
      </c>
      <c r="L152" s="72">
        <v>2.2000000000000002</v>
      </c>
      <c r="M152" s="72">
        <v>0.1</v>
      </c>
      <c r="N152" s="73">
        <f t="shared" si="25"/>
        <v>2.1</v>
      </c>
      <c r="O152" s="69">
        <v>2</v>
      </c>
      <c r="P152" s="71" t="str">
        <f t="shared" si="24"/>
        <v/>
      </c>
      <c r="Q152" s="68" t="str">
        <f>IF(ISBLANK(H152),"",IF(N152&gt;=VLOOKUP(H152,'DATA VALIDATION'!$G$2:$H$8,2,FALSE),"MOVE UP",""))</f>
        <v/>
      </c>
      <c r="R152" s="70"/>
      <c r="S152" s="70"/>
      <c r="T152" s="74">
        <v>45409</v>
      </c>
      <c r="U152" s="75" t="s">
        <v>250</v>
      </c>
    </row>
    <row r="153" spans="1:21" ht="16.5" customHeight="1">
      <c r="A153" s="56" t="str">
        <f t="shared" si="21"/>
        <v>Solo Dance BA 18+</v>
      </c>
      <c r="B153" s="56" t="str">
        <f t="shared" si="22"/>
        <v>Solo Dance BA 18+</v>
      </c>
      <c r="C153" s="58">
        <v>3</v>
      </c>
      <c r="D153" s="59"/>
      <c r="E153" s="60" t="s">
        <v>173</v>
      </c>
      <c r="F153" s="61" t="str">
        <f>VLOOKUP(E153,'ATHLETE LIST'!A$2:B$151,2,FALSE)</f>
        <v>STAR</v>
      </c>
      <c r="G153" s="56" t="s">
        <v>284</v>
      </c>
      <c r="H153" s="61" t="s">
        <v>259</v>
      </c>
      <c r="I153" s="55" t="s">
        <v>260</v>
      </c>
      <c r="J153" s="56" t="str">
        <f t="shared" si="23"/>
        <v>BA 18+</v>
      </c>
      <c r="K153" s="55" t="s">
        <v>26</v>
      </c>
      <c r="L153" s="72">
        <v>6.1</v>
      </c>
      <c r="M153" s="72">
        <v>0</v>
      </c>
      <c r="N153" s="62">
        <f t="shared" si="25"/>
        <v>6.1</v>
      </c>
      <c r="O153" s="58">
        <v>1</v>
      </c>
      <c r="P153" s="64" t="str">
        <f t="shared" si="24"/>
        <v/>
      </c>
      <c r="Q153" s="65" t="str">
        <f>IF(ISBLANK(H153),"",IF(N153&gt;=VLOOKUP(H153,'DATA VALIDATION'!$G$2:$H$8,2,FALSE),"MOVE UP",""))</f>
        <v/>
      </c>
      <c r="R153" s="59"/>
      <c r="S153" s="59"/>
      <c r="T153" s="66">
        <v>45409</v>
      </c>
      <c r="U153" s="56" t="s">
        <v>250</v>
      </c>
    </row>
    <row r="154" spans="1:21" ht="16.5" customHeight="1">
      <c r="A154" s="67" t="str">
        <f t="shared" si="21"/>
        <v>Solo Dance A 15-17</v>
      </c>
      <c r="B154" s="68" t="str">
        <f t="shared" si="22"/>
        <v>Solo Dance A 15-17</v>
      </c>
      <c r="C154" s="69">
        <v>3</v>
      </c>
      <c r="D154" s="70"/>
      <c r="E154" s="15" t="s">
        <v>146</v>
      </c>
      <c r="F154" s="61" t="str">
        <f>VLOOKUP(E154,'ATHLETE LIST'!A$2:B$151,2,FALSE)</f>
        <v>ATLK</v>
      </c>
      <c r="G154" s="56" t="s">
        <v>284</v>
      </c>
      <c r="H154" s="55" t="s">
        <v>266</v>
      </c>
      <c r="I154" s="55" t="s">
        <v>255</v>
      </c>
      <c r="J154" s="71" t="str">
        <f t="shared" si="23"/>
        <v>A 15-17</v>
      </c>
      <c r="K154" s="55" t="s">
        <v>26</v>
      </c>
      <c r="L154" s="72">
        <v>7.7</v>
      </c>
      <c r="M154" s="72">
        <v>0</v>
      </c>
      <c r="N154" s="73">
        <f t="shared" si="25"/>
        <v>7.7</v>
      </c>
      <c r="O154" s="69">
        <v>1</v>
      </c>
      <c r="P154" s="71" t="str">
        <f t="shared" si="24"/>
        <v/>
      </c>
      <c r="Q154" s="68" t="str">
        <f>IF(ISBLANK(H154),"",IF(N154&gt;=VLOOKUP(H154,'DATA VALIDATION'!$G$2:$H$8,2,FALSE),"MOVE UP",""))</f>
        <v/>
      </c>
      <c r="R154" s="70"/>
      <c r="S154" s="70"/>
      <c r="T154" s="74">
        <v>45409</v>
      </c>
      <c r="U154" s="75" t="s">
        <v>250</v>
      </c>
    </row>
    <row r="155" spans="1:21" ht="16.5" customHeight="1">
      <c r="A155" s="56" t="str">
        <f t="shared" si="21"/>
        <v>Solo Dance BN 18+</v>
      </c>
      <c r="B155" s="56" t="str">
        <f t="shared" si="22"/>
        <v>Solo Dance BN 18+</v>
      </c>
      <c r="C155" s="58">
        <v>4</v>
      </c>
      <c r="D155" s="59"/>
      <c r="E155" s="60" t="s">
        <v>167</v>
      </c>
      <c r="F155" s="61" t="str">
        <f>VLOOKUP(E155,'ATHLETE LIST'!A$2:B$151,2,FALSE)</f>
        <v>EXP</v>
      </c>
      <c r="G155" s="56" t="s">
        <v>284</v>
      </c>
      <c r="H155" s="61" t="s">
        <v>265</v>
      </c>
      <c r="I155" s="55" t="s">
        <v>260</v>
      </c>
      <c r="J155" s="56" t="str">
        <f t="shared" si="23"/>
        <v>BN 18+</v>
      </c>
      <c r="K155" s="55" t="s">
        <v>24</v>
      </c>
      <c r="L155" s="72">
        <v>3</v>
      </c>
      <c r="M155" s="72">
        <v>0.1</v>
      </c>
      <c r="N155" s="62">
        <f t="shared" si="25"/>
        <v>2.9</v>
      </c>
      <c r="O155" s="58">
        <v>1</v>
      </c>
      <c r="P155" s="64" t="str">
        <f t="shared" si="24"/>
        <v/>
      </c>
      <c r="Q155" s="65" t="str">
        <f>IF(ISBLANK(H155),"",IF(N155&gt;=VLOOKUP(H155,'DATA VALIDATION'!$G$2:$H$8,2,FALSE),"MOVE UP",""))</f>
        <v/>
      </c>
      <c r="R155" s="59"/>
      <c r="S155" s="59"/>
      <c r="T155" s="66">
        <v>45409</v>
      </c>
      <c r="U155" s="56" t="s">
        <v>250</v>
      </c>
    </row>
    <row r="156" spans="1:21" ht="16.5" customHeight="1">
      <c r="A156" s="67" t="str">
        <f t="shared" si="21"/>
        <v>Solo Dance BI 12-14</v>
      </c>
      <c r="B156" s="68" t="str">
        <f t="shared" si="22"/>
        <v>Solo Dance BI 12-14</v>
      </c>
      <c r="C156" s="69">
        <v>4</v>
      </c>
      <c r="D156" s="70"/>
      <c r="E156" s="15" t="s">
        <v>137</v>
      </c>
      <c r="F156" s="61" t="str">
        <f>VLOOKUP(E156,'ATHLETE LIST'!A$2:B$151,2,FALSE)</f>
        <v>ATLK</v>
      </c>
      <c r="G156" s="56" t="s">
        <v>284</v>
      </c>
      <c r="H156" s="55" t="s">
        <v>252</v>
      </c>
      <c r="I156" s="55" t="s">
        <v>264</v>
      </c>
      <c r="J156" s="71" t="str">
        <f t="shared" si="23"/>
        <v>BI 12-14</v>
      </c>
      <c r="K156" s="55" t="s">
        <v>24</v>
      </c>
      <c r="L156" s="72">
        <v>4.8</v>
      </c>
      <c r="M156" s="72">
        <v>0.3</v>
      </c>
      <c r="N156" s="73">
        <f t="shared" si="25"/>
        <v>4.5</v>
      </c>
      <c r="O156" s="69">
        <v>1</v>
      </c>
      <c r="P156" s="71" t="str">
        <f t="shared" si="24"/>
        <v/>
      </c>
      <c r="Q156" s="68" t="str">
        <f>IF(ISBLANK(H156),"",IF(N156&gt;=VLOOKUP(H156,'DATA VALIDATION'!$G$2:$H$8,2,FALSE),"MOVE UP",""))</f>
        <v/>
      </c>
      <c r="R156" s="70"/>
      <c r="S156" s="70"/>
      <c r="T156" s="74">
        <v>45409</v>
      </c>
      <c r="U156" s="75" t="s">
        <v>250</v>
      </c>
    </row>
    <row r="157" spans="1:21" ht="16.5" customHeight="1">
      <c r="A157" s="67" t="str">
        <f t="shared" si="21"/>
        <v>Solo Dance BI 12-14</v>
      </c>
      <c r="B157" s="68" t="str">
        <f t="shared" si="22"/>
        <v>Solo Dance BI 12-14</v>
      </c>
      <c r="C157" s="69">
        <v>4</v>
      </c>
      <c r="D157" s="70"/>
      <c r="E157" s="15" t="s">
        <v>151</v>
      </c>
      <c r="F157" s="61" t="str">
        <f>VLOOKUP(E157,'ATHLETE LIST'!A$2:B$151,2,FALSE)</f>
        <v>ATLK</v>
      </c>
      <c r="G157" s="56" t="s">
        <v>284</v>
      </c>
      <c r="H157" s="55" t="s">
        <v>252</v>
      </c>
      <c r="I157" s="55" t="s">
        <v>264</v>
      </c>
      <c r="J157" s="71" t="str">
        <f t="shared" si="23"/>
        <v>BI 12-14</v>
      </c>
      <c r="K157" s="55" t="s">
        <v>24</v>
      </c>
      <c r="L157" s="72">
        <v>4.4000000000000004</v>
      </c>
      <c r="M157" s="72">
        <v>0.2</v>
      </c>
      <c r="N157" s="73">
        <f t="shared" si="25"/>
        <v>4.2</v>
      </c>
      <c r="O157" s="69">
        <v>3</v>
      </c>
      <c r="P157" s="71" t="str">
        <f t="shared" si="24"/>
        <v/>
      </c>
      <c r="Q157" s="68" t="str">
        <f>IF(ISBLANK(H157),"",IF(N157&gt;=VLOOKUP(H157,'DATA VALIDATION'!$G$2:$H$8,2,FALSE),"MOVE UP",""))</f>
        <v/>
      </c>
      <c r="R157" s="70"/>
      <c r="S157" s="70"/>
      <c r="T157" s="74">
        <v>45409</v>
      </c>
      <c r="U157" s="75" t="s">
        <v>250</v>
      </c>
    </row>
    <row r="158" spans="1:21" ht="16.5" customHeight="1">
      <c r="A158" s="67" t="str">
        <f t="shared" si="21"/>
        <v>Solo Dance BI 12-14</v>
      </c>
      <c r="B158" s="68" t="str">
        <f t="shared" si="22"/>
        <v>Solo Dance BI 12-14</v>
      </c>
      <c r="C158" s="69">
        <v>4</v>
      </c>
      <c r="D158" s="70"/>
      <c r="E158" s="15" t="s">
        <v>148</v>
      </c>
      <c r="F158" s="61" t="str">
        <f>VLOOKUP(E158,'ATHLETE LIST'!A$2:B$151,2,FALSE)</f>
        <v>ATLK</v>
      </c>
      <c r="G158" s="56" t="s">
        <v>284</v>
      </c>
      <c r="H158" s="55" t="s">
        <v>252</v>
      </c>
      <c r="I158" s="55" t="s">
        <v>264</v>
      </c>
      <c r="J158" s="71" t="str">
        <f t="shared" si="23"/>
        <v>BI 12-14</v>
      </c>
      <c r="K158" s="55" t="s">
        <v>24</v>
      </c>
      <c r="L158" s="72">
        <v>4.5999999999999996</v>
      </c>
      <c r="M158" s="72">
        <v>0.3</v>
      </c>
      <c r="N158" s="73">
        <f t="shared" si="25"/>
        <v>4.3</v>
      </c>
      <c r="O158" s="69">
        <v>2</v>
      </c>
      <c r="P158" s="71" t="str">
        <f t="shared" si="24"/>
        <v/>
      </c>
      <c r="Q158" s="68" t="str">
        <f>IF(ISBLANK(H158),"",IF(N158&gt;=VLOOKUP(H158,'DATA VALIDATION'!$G$2:$H$8,2,FALSE),"MOVE UP",""))</f>
        <v/>
      </c>
      <c r="R158" s="70"/>
      <c r="S158" s="70"/>
      <c r="T158" s="74">
        <v>45409</v>
      </c>
      <c r="U158" s="75" t="s">
        <v>250</v>
      </c>
    </row>
    <row r="159" spans="1:21" ht="16.5" customHeight="1">
      <c r="A159" s="56" t="str">
        <f t="shared" si="21"/>
        <v>Solo Dance BI 18+</v>
      </c>
      <c r="B159" s="56" t="str">
        <f t="shared" si="22"/>
        <v>Solo Dance BI 18+</v>
      </c>
      <c r="C159" s="58">
        <v>4</v>
      </c>
      <c r="D159" s="59"/>
      <c r="E159" s="60" t="s">
        <v>149</v>
      </c>
      <c r="F159" s="61" t="str">
        <f>VLOOKUP(E159,'ATHLETE LIST'!A$2:B$151,2,FALSE)</f>
        <v>ATLK</v>
      </c>
      <c r="G159" s="56" t="s">
        <v>284</v>
      </c>
      <c r="H159" s="61" t="s">
        <v>252</v>
      </c>
      <c r="I159" s="55" t="s">
        <v>260</v>
      </c>
      <c r="J159" s="56" t="str">
        <f t="shared" si="23"/>
        <v>BI 18+</v>
      </c>
      <c r="K159" s="55" t="s">
        <v>24</v>
      </c>
      <c r="L159" s="72">
        <v>4.4000000000000004</v>
      </c>
      <c r="M159" s="72">
        <v>0.2</v>
      </c>
      <c r="N159" s="62">
        <f t="shared" si="25"/>
        <v>4.2</v>
      </c>
      <c r="O159" s="58">
        <v>1</v>
      </c>
      <c r="P159" s="64" t="str">
        <f t="shared" si="24"/>
        <v/>
      </c>
      <c r="Q159" s="65" t="str">
        <f>IF(ISBLANK(H159),"",IF(N159&gt;=VLOOKUP(H159,'DATA VALIDATION'!$G$2:$H$8,2,FALSE),"MOVE UP",""))</f>
        <v/>
      </c>
      <c r="R159" s="59"/>
      <c r="S159" s="59"/>
      <c r="T159" s="66">
        <v>45409</v>
      </c>
      <c r="U159" s="56" t="s">
        <v>250</v>
      </c>
    </row>
    <row r="160" spans="1:21" ht="16.5" customHeight="1">
      <c r="A160" s="67" t="str">
        <f t="shared" si="21"/>
        <v>Solo Dance BA 15-17</v>
      </c>
      <c r="B160" s="68" t="str">
        <f t="shared" si="22"/>
        <v>Solo Dance BA 15-17</v>
      </c>
      <c r="C160" s="69">
        <v>4</v>
      </c>
      <c r="D160" s="70"/>
      <c r="E160" s="15" t="s">
        <v>152</v>
      </c>
      <c r="F160" s="61" t="str">
        <f>VLOOKUP(E160,'ATHLETE LIST'!A$2:B$151,2,FALSE)</f>
        <v>ATLK</v>
      </c>
      <c r="G160" s="56" t="s">
        <v>284</v>
      </c>
      <c r="H160" s="55" t="s">
        <v>259</v>
      </c>
      <c r="I160" s="55" t="s">
        <v>255</v>
      </c>
      <c r="J160" s="71" t="str">
        <f t="shared" si="23"/>
        <v>BA 15-17</v>
      </c>
      <c r="K160" s="55" t="s">
        <v>24</v>
      </c>
      <c r="L160" s="72">
        <v>5.6</v>
      </c>
      <c r="M160" s="72">
        <v>0.3</v>
      </c>
      <c r="N160" s="73">
        <f t="shared" si="25"/>
        <v>5.3</v>
      </c>
      <c r="O160" s="69">
        <v>2</v>
      </c>
      <c r="P160" s="71" t="str">
        <f t="shared" si="24"/>
        <v/>
      </c>
      <c r="Q160" s="68" t="str">
        <f>IF(ISBLANK(H160),"",IF(N160&gt;=VLOOKUP(H160,'DATA VALIDATION'!$G$2:$H$8,2,FALSE),"MOVE UP",""))</f>
        <v/>
      </c>
      <c r="R160" s="70"/>
      <c r="S160" s="70"/>
      <c r="T160" s="74">
        <v>45409</v>
      </c>
      <c r="U160" s="75" t="s">
        <v>250</v>
      </c>
    </row>
    <row r="161" spans="1:21" ht="16.5" customHeight="1">
      <c r="A161" s="67" t="str">
        <f t="shared" si="21"/>
        <v>Solo Dance BA 15-17</v>
      </c>
      <c r="B161" s="68" t="str">
        <f t="shared" si="22"/>
        <v>Solo Dance BA 15-17</v>
      </c>
      <c r="C161" s="69">
        <v>4</v>
      </c>
      <c r="D161" s="70"/>
      <c r="E161" s="15" t="s">
        <v>150</v>
      </c>
      <c r="F161" s="61" t="str">
        <f>VLOOKUP(E161,'ATHLETE LIST'!A$2:B$151,2,FALSE)</f>
        <v>ATLK</v>
      </c>
      <c r="G161" s="56" t="s">
        <v>284</v>
      </c>
      <c r="H161" s="55" t="s">
        <v>259</v>
      </c>
      <c r="I161" s="55" t="s">
        <v>255</v>
      </c>
      <c r="J161" s="71" t="str">
        <f t="shared" si="23"/>
        <v>BA 15-17</v>
      </c>
      <c r="K161" s="55" t="s">
        <v>24</v>
      </c>
      <c r="L161" s="72">
        <v>6.4</v>
      </c>
      <c r="M161" s="72">
        <v>0.1</v>
      </c>
      <c r="N161" s="73">
        <f t="shared" si="25"/>
        <v>6.3000000000000007</v>
      </c>
      <c r="O161" s="69">
        <v>1</v>
      </c>
      <c r="P161" s="71" t="str">
        <f t="shared" si="24"/>
        <v/>
      </c>
      <c r="Q161" s="68" t="str">
        <f>IF(ISBLANK(H161),"",IF(N161&gt;=VLOOKUP(H161,'DATA VALIDATION'!$G$2:$H$8,2,FALSE),"MOVE UP",""))</f>
        <v/>
      </c>
      <c r="R161" s="70"/>
      <c r="S161" s="70"/>
      <c r="T161" s="74">
        <v>45409</v>
      </c>
      <c r="U161" s="75" t="s">
        <v>250</v>
      </c>
    </row>
    <row r="162" spans="1:21" ht="13.7" customHeight="1">
      <c r="A162" s="67" t="str">
        <f t="shared" ref="A162:A193" si="26">B162</f>
        <v xml:space="preserve">  </v>
      </c>
      <c r="B162" s="68" t="str">
        <f t="shared" ref="B162:B193" si="27">CONCATENATE(G162," ",J162)</f>
        <v xml:space="preserve">  </v>
      </c>
      <c r="C162" s="70"/>
      <c r="D162" s="70"/>
      <c r="E162" s="89"/>
      <c r="F162" s="90" t="e">
        <f>VLOOKUP(E162,'ATHLETE LIST'!A$2:B$151,2,FALSE)</f>
        <v>#N/A</v>
      </c>
      <c r="G162" s="91"/>
      <c r="H162" s="70"/>
      <c r="I162" s="55"/>
      <c r="J162" s="71" t="str">
        <f t="shared" ref="J162:J193" si="28">CONCATENATE(H162," ",I162)</f>
        <v xml:space="preserve"> </v>
      </c>
      <c r="K162" s="70"/>
      <c r="L162" s="72"/>
      <c r="M162" s="72"/>
      <c r="N162" s="73">
        <f t="shared" si="25"/>
        <v>0</v>
      </c>
      <c r="O162" s="70"/>
      <c r="P162" s="71" t="str">
        <f t="shared" si="24"/>
        <v/>
      </c>
      <c r="Q162" s="68" t="str">
        <f>IF(ISBLANK(H162),"",IF(N162&gt;=VLOOKUP(H162,'DATA VALIDATION'!$G$2:$H$8,2,FALSE),"MOVE UP",""))</f>
        <v/>
      </c>
      <c r="R162" s="70"/>
      <c r="S162" s="70"/>
      <c r="T162" s="66"/>
      <c r="U162" s="91"/>
    </row>
    <row r="163" spans="1:21" ht="13.7" customHeight="1">
      <c r="A163" s="67" t="str">
        <f t="shared" si="26"/>
        <v xml:space="preserve">  </v>
      </c>
      <c r="B163" s="68" t="str">
        <f t="shared" si="27"/>
        <v xml:space="preserve">  </v>
      </c>
      <c r="C163" s="70"/>
      <c r="D163" s="70"/>
      <c r="E163" s="89"/>
      <c r="F163" s="90" t="e">
        <f>VLOOKUP(E163,'ATHLETE LIST'!A$2:B$151,2,FALSE)</f>
        <v>#N/A</v>
      </c>
      <c r="G163" s="91"/>
      <c r="H163" s="70"/>
      <c r="I163" s="55"/>
      <c r="J163" s="71" t="str">
        <f t="shared" si="28"/>
        <v xml:space="preserve"> </v>
      </c>
      <c r="K163" s="70"/>
      <c r="L163" s="72"/>
      <c r="M163" s="72"/>
      <c r="N163" s="73">
        <f t="shared" si="25"/>
        <v>0</v>
      </c>
      <c r="O163" s="70"/>
      <c r="P163" s="71" t="str">
        <f t="shared" si="24"/>
        <v/>
      </c>
      <c r="Q163" s="68" t="str">
        <f>IF(ISBLANK(H163),"",IF(N163&gt;=VLOOKUP(H163,'DATA VALIDATION'!$G$2:$H$8,2,FALSE),"MOVE UP",""))</f>
        <v/>
      </c>
      <c r="R163" s="70"/>
      <c r="S163" s="70"/>
      <c r="T163" s="66"/>
      <c r="U163" s="91"/>
    </row>
    <row r="164" spans="1:21" ht="13.7" customHeight="1">
      <c r="A164" s="67" t="str">
        <f t="shared" si="26"/>
        <v xml:space="preserve">  </v>
      </c>
      <c r="B164" s="68" t="str">
        <f t="shared" si="27"/>
        <v xml:space="preserve">  </v>
      </c>
      <c r="C164" s="70"/>
      <c r="D164" s="70"/>
      <c r="E164" s="89"/>
      <c r="F164" s="90" t="e">
        <f>VLOOKUP(E164,'ATHLETE LIST'!A$2:B$151,2,FALSE)</f>
        <v>#N/A</v>
      </c>
      <c r="G164" s="91"/>
      <c r="H164" s="70"/>
      <c r="I164" s="55"/>
      <c r="J164" s="71" t="str">
        <f t="shared" si="28"/>
        <v xml:space="preserve"> </v>
      </c>
      <c r="K164" s="70"/>
      <c r="L164" s="72"/>
      <c r="M164" s="72"/>
      <c r="N164" s="73">
        <f t="shared" si="25"/>
        <v>0</v>
      </c>
      <c r="O164" s="70"/>
      <c r="P164" s="71" t="str">
        <f t="shared" si="24"/>
        <v/>
      </c>
      <c r="Q164" s="68" t="str">
        <f>IF(ISBLANK(H164),"",IF(N164&gt;=VLOOKUP(H164,'DATA VALIDATION'!$G$2:$H$8,2,FALSE),"MOVE UP",""))</f>
        <v/>
      </c>
      <c r="R164" s="70"/>
      <c r="S164" s="70"/>
      <c r="T164" s="66"/>
      <c r="U164" s="91"/>
    </row>
    <row r="165" spans="1:21" ht="13.7" customHeight="1">
      <c r="A165" s="67" t="str">
        <f t="shared" si="26"/>
        <v xml:space="preserve">  </v>
      </c>
      <c r="B165" s="68" t="str">
        <f t="shared" si="27"/>
        <v xml:space="preserve">  </v>
      </c>
      <c r="C165" s="70"/>
      <c r="D165" s="70"/>
      <c r="E165" s="89"/>
      <c r="F165" s="90" t="e">
        <f>VLOOKUP(E165,'ATHLETE LIST'!A$2:B$151,2,FALSE)</f>
        <v>#N/A</v>
      </c>
      <c r="G165" s="91"/>
      <c r="H165" s="70"/>
      <c r="I165" s="55"/>
      <c r="J165" s="71" t="str">
        <f t="shared" si="28"/>
        <v xml:space="preserve"> </v>
      </c>
      <c r="K165" s="70"/>
      <c r="L165" s="72"/>
      <c r="M165" s="72"/>
      <c r="N165" s="73">
        <f t="shared" si="25"/>
        <v>0</v>
      </c>
      <c r="O165" s="70"/>
      <c r="P165" s="71" t="str">
        <f t="shared" si="24"/>
        <v/>
      </c>
      <c r="Q165" s="68" t="str">
        <f>IF(ISBLANK(H165),"",IF(N165&gt;=VLOOKUP(H165,'DATA VALIDATION'!$G$2:$H$8,2,FALSE),"MOVE UP",""))</f>
        <v/>
      </c>
      <c r="R165" s="70"/>
      <c r="S165" s="70"/>
      <c r="T165" s="66"/>
      <c r="U165" s="91"/>
    </row>
    <row r="166" spans="1:21" ht="13.7" customHeight="1">
      <c r="A166" s="67" t="str">
        <f t="shared" si="26"/>
        <v xml:space="preserve">  </v>
      </c>
      <c r="B166" s="68" t="str">
        <f t="shared" si="27"/>
        <v xml:space="preserve">  </v>
      </c>
      <c r="C166" s="70"/>
      <c r="D166" s="70"/>
      <c r="E166" s="89"/>
      <c r="F166" s="90" t="e">
        <f>VLOOKUP(E166,'ATHLETE LIST'!A$2:B$151,2,FALSE)</f>
        <v>#N/A</v>
      </c>
      <c r="G166" s="91"/>
      <c r="H166" s="70"/>
      <c r="I166" s="55"/>
      <c r="J166" s="71" t="str">
        <f t="shared" si="28"/>
        <v xml:space="preserve"> </v>
      </c>
      <c r="K166" s="70"/>
      <c r="L166" s="72"/>
      <c r="M166" s="72"/>
      <c r="N166" s="73">
        <f t="shared" si="25"/>
        <v>0</v>
      </c>
      <c r="O166" s="70"/>
      <c r="P166" s="71" t="str">
        <f t="shared" si="24"/>
        <v/>
      </c>
      <c r="Q166" s="68" t="str">
        <f>IF(ISBLANK(H166),"",IF(N166&gt;=VLOOKUP(H166,'DATA VALIDATION'!$G$2:$H$8,2,FALSE),"MOVE UP",""))</f>
        <v/>
      </c>
      <c r="R166" s="70"/>
      <c r="S166" s="70"/>
      <c r="T166" s="66"/>
      <c r="U166" s="91"/>
    </row>
    <row r="167" spans="1:21" ht="13.7" customHeight="1">
      <c r="A167" s="67" t="str">
        <f t="shared" si="26"/>
        <v xml:space="preserve">  </v>
      </c>
      <c r="B167" s="68" t="str">
        <f t="shared" si="27"/>
        <v xml:space="preserve">  </v>
      </c>
      <c r="C167" s="70"/>
      <c r="D167" s="70"/>
      <c r="E167" s="89"/>
      <c r="F167" s="90" t="e">
        <f>VLOOKUP(E167,'ATHLETE LIST'!A$2:B$151,2,FALSE)</f>
        <v>#N/A</v>
      </c>
      <c r="G167" s="91"/>
      <c r="H167" s="70"/>
      <c r="I167" s="55"/>
      <c r="J167" s="71" t="str">
        <f t="shared" si="28"/>
        <v xml:space="preserve"> </v>
      </c>
      <c r="K167" s="70"/>
      <c r="L167" s="72"/>
      <c r="M167" s="72"/>
      <c r="N167" s="73">
        <f t="shared" si="25"/>
        <v>0</v>
      </c>
      <c r="O167" s="70"/>
      <c r="P167" s="71" t="str">
        <f t="shared" si="24"/>
        <v/>
      </c>
      <c r="Q167" s="68" t="str">
        <f>IF(ISBLANK(H167),"",IF(N167&gt;=VLOOKUP(H167,'DATA VALIDATION'!$G$2:$H$8,2,FALSE),"MOVE UP",""))</f>
        <v/>
      </c>
      <c r="R167" s="70"/>
      <c r="S167" s="70"/>
      <c r="T167" s="66"/>
      <c r="U167" s="91"/>
    </row>
    <row r="168" spans="1:21" ht="13.7" customHeight="1">
      <c r="A168" s="67" t="str">
        <f t="shared" si="26"/>
        <v xml:space="preserve">  </v>
      </c>
      <c r="B168" s="68" t="str">
        <f t="shared" si="27"/>
        <v xml:space="preserve">  </v>
      </c>
      <c r="C168" s="70"/>
      <c r="D168" s="70"/>
      <c r="E168" s="89"/>
      <c r="F168" s="90" t="e">
        <f>VLOOKUP(E168,'ATHLETE LIST'!A$2:B$151,2,FALSE)</f>
        <v>#N/A</v>
      </c>
      <c r="G168" s="91"/>
      <c r="H168" s="70"/>
      <c r="I168" s="55"/>
      <c r="J168" s="71" t="str">
        <f t="shared" si="28"/>
        <v xml:space="preserve"> </v>
      </c>
      <c r="K168" s="70"/>
      <c r="L168" s="72"/>
      <c r="M168" s="72"/>
      <c r="N168" s="73">
        <f t="shared" si="25"/>
        <v>0</v>
      </c>
      <c r="O168" s="70"/>
      <c r="P168" s="71" t="str">
        <f t="shared" ref="P168:P199" si="29">Q168</f>
        <v/>
      </c>
      <c r="Q168" s="68" t="str">
        <f>IF(ISBLANK(H168),"",IF(N168&gt;=VLOOKUP(H168,'DATA VALIDATION'!$G$2:$H$8,2,FALSE),"MOVE UP",""))</f>
        <v/>
      </c>
      <c r="R168" s="70"/>
      <c r="S168" s="70"/>
      <c r="T168" s="66"/>
      <c r="U168" s="91"/>
    </row>
    <row r="169" spans="1:21" ht="13.7" customHeight="1">
      <c r="A169" s="67" t="str">
        <f t="shared" si="26"/>
        <v xml:space="preserve">  </v>
      </c>
      <c r="B169" s="68" t="str">
        <f t="shared" si="27"/>
        <v xml:space="preserve">  </v>
      </c>
      <c r="C169" s="70"/>
      <c r="D169" s="70"/>
      <c r="E169" s="89"/>
      <c r="F169" s="90" t="e">
        <f>VLOOKUP(E169,'ATHLETE LIST'!A$2:B$151,2,FALSE)</f>
        <v>#N/A</v>
      </c>
      <c r="G169" s="91"/>
      <c r="H169" s="70"/>
      <c r="I169" s="55"/>
      <c r="J169" s="71" t="str">
        <f t="shared" si="28"/>
        <v xml:space="preserve"> </v>
      </c>
      <c r="K169" s="70"/>
      <c r="L169" s="72"/>
      <c r="M169" s="72"/>
      <c r="N169" s="73">
        <f t="shared" ref="N169:N200" si="30">L169-M169</f>
        <v>0</v>
      </c>
      <c r="O169" s="70"/>
      <c r="P169" s="71" t="str">
        <f t="shared" si="29"/>
        <v/>
      </c>
      <c r="Q169" s="68" t="str">
        <f>IF(ISBLANK(H169),"",IF(N169&gt;=VLOOKUP(H169,'DATA VALIDATION'!$G$2:$H$8,2,FALSE),"MOVE UP",""))</f>
        <v/>
      </c>
      <c r="R169" s="70"/>
      <c r="S169" s="70"/>
      <c r="T169" s="66"/>
      <c r="U169" s="91"/>
    </row>
    <row r="170" spans="1:21" ht="13.7" customHeight="1">
      <c r="A170" s="67" t="str">
        <f t="shared" si="26"/>
        <v xml:space="preserve">  </v>
      </c>
      <c r="B170" s="68" t="str">
        <f t="shared" si="27"/>
        <v xml:space="preserve">  </v>
      </c>
      <c r="C170" s="70"/>
      <c r="D170" s="70"/>
      <c r="E170" s="89"/>
      <c r="F170" s="90" t="e">
        <f>VLOOKUP(E170,'ATHLETE LIST'!A$2:B$151,2,FALSE)</f>
        <v>#N/A</v>
      </c>
      <c r="G170" s="91"/>
      <c r="H170" s="70"/>
      <c r="I170" s="55"/>
      <c r="J170" s="71" t="str">
        <f t="shared" si="28"/>
        <v xml:space="preserve"> </v>
      </c>
      <c r="K170" s="70"/>
      <c r="L170" s="72"/>
      <c r="M170" s="72"/>
      <c r="N170" s="73">
        <f t="shared" si="30"/>
        <v>0</v>
      </c>
      <c r="O170" s="70"/>
      <c r="P170" s="71" t="str">
        <f t="shared" si="29"/>
        <v/>
      </c>
      <c r="Q170" s="68" t="str">
        <f>IF(ISBLANK(H170),"",IF(N170&gt;=VLOOKUP(H170,'DATA VALIDATION'!$G$2:$H$8,2,FALSE),"MOVE UP",""))</f>
        <v/>
      </c>
      <c r="R170" s="70"/>
      <c r="S170" s="70"/>
      <c r="T170" s="66"/>
      <c r="U170" s="91"/>
    </row>
    <row r="171" spans="1:21" ht="13.7" customHeight="1">
      <c r="A171" s="67" t="str">
        <f t="shared" si="26"/>
        <v xml:space="preserve">  </v>
      </c>
      <c r="B171" s="68" t="str">
        <f t="shared" si="27"/>
        <v xml:space="preserve">  </v>
      </c>
      <c r="C171" s="70"/>
      <c r="D171" s="70"/>
      <c r="E171" s="89"/>
      <c r="F171" s="90" t="e">
        <f>VLOOKUP(E171,'ATHLETE LIST'!A$2:B$151,2,FALSE)</f>
        <v>#N/A</v>
      </c>
      <c r="G171" s="91"/>
      <c r="H171" s="70"/>
      <c r="I171" s="55"/>
      <c r="J171" s="71" t="str">
        <f t="shared" si="28"/>
        <v xml:space="preserve"> </v>
      </c>
      <c r="K171" s="70"/>
      <c r="L171" s="72"/>
      <c r="M171" s="72"/>
      <c r="N171" s="73">
        <f t="shared" si="30"/>
        <v>0</v>
      </c>
      <c r="O171" s="70"/>
      <c r="P171" s="71" t="str">
        <f t="shared" si="29"/>
        <v/>
      </c>
      <c r="Q171" s="68" t="str">
        <f>IF(ISBLANK(H171),"",IF(N171&gt;=VLOOKUP(H171,'DATA VALIDATION'!$G$2:$H$8,2,FALSE),"MOVE UP",""))</f>
        <v/>
      </c>
      <c r="R171" s="70"/>
      <c r="S171" s="70"/>
      <c r="T171" s="66"/>
      <c r="U171" s="91"/>
    </row>
    <row r="172" spans="1:21" ht="13.7" customHeight="1">
      <c r="A172" s="67" t="str">
        <f t="shared" si="26"/>
        <v xml:space="preserve">  </v>
      </c>
      <c r="B172" s="68" t="str">
        <f t="shared" si="27"/>
        <v xml:space="preserve">  </v>
      </c>
      <c r="C172" s="70"/>
      <c r="D172" s="70"/>
      <c r="E172" s="89"/>
      <c r="F172" s="90" t="e">
        <f>VLOOKUP(E172,'ATHLETE LIST'!A$2:B$151,2,FALSE)</f>
        <v>#N/A</v>
      </c>
      <c r="G172" s="91"/>
      <c r="H172" s="70"/>
      <c r="I172" s="55"/>
      <c r="J172" s="71" t="str">
        <f t="shared" si="28"/>
        <v xml:space="preserve"> </v>
      </c>
      <c r="K172" s="70"/>
      <c r="L172" s="72"/>
      <c r="M172" s="72"/>
      <c r="N172" s="73">
        <f t="shared" si="30"/>
        <v>0</v>
      </c>
      <c r="O172" s="70"/>
      <c r="P172" s="71" t="str">
        <f t="shared" si="29"/>
        <v/>
      </c>
      <c r="Q172" s="68" t="str">
        <f>IF(ISBLANK(H172),"",IF(N172&gt;=VLOOKUP(H172,'DATA VALIDATION'!$G$2:$H$8,2,FALSE),"MOVE UP",""))</f>
        <v/>
      </c>
      <c r="R172" s="70"/>
      <c r="S172" s="70"/>
      <c r="T172" s="66"/>
      <c r="U172" s="91"/>
    </row>
    <row r="173" spans="1:21" ht="13.7" customHeight="1">
      <c r="A173" s="67" t="str">
        <f t="shared" si="26"/>
        <v xml:space="preserve">  </v>
      </c>
      <c r="B173" s="68" t="str">
        <f t="shared" si="27"/>
        <v xml:space="preserve">  </v>
      </c>
      <c r="C173" s="70"/>
      <c r="D173" s="70"/>
      <c r="E173" s="89"/>
      <c r="F173" s="90" t="e">
        <f>VLOOKUP(E173,'ATHLETE LIST'!A$2:B$151,2,FALSE)</f>
        <v>#N/A</v>
      </c>
      <c r="G173" s="91"/>
      <c r="H173" s="70"/>
      <c r="I173" s="55"/>
      <c r="J173" s="71" t="str">
        <f t="shared" si="28"/>
        <v xml:space="preserve"> </v>
      </c>
      <c r="K173" s="70"/>
      <c r="L173" s="72"/>
      <c r="M173" s="72"/>
      <c r="N173" s="73">
        <f t="shared" si="30"/>
        <v>0</v>
      </c>
      <c r="O173" s="70"/>
      <c r="P173" s="71" t="str">
        <f t="shared" si="29"/>
        <v/>
      </c>
      <c r="Q173" s="68" t="str">
        <f>IF(ISBLANK(H173),"",IF(N173&gt;=VLOOKUP(H173,'DATA VALIDATION'!$G$2:$H$8,2,FALSE),"MOVE UP",""))</f>
        <v/>
      </c>
      <c r="R173" s="70"/>
      <c r="S173" s="70"/>
      <c r="T173" s="66"/>
      <c r="U173" s="91"/>
    </row>
    <row r="174" spans="1:21" ht="13.7" customHeight="1">
      <c r="A174" s="67" t="str">
        <f t="shared" si="26"/>
        <v xml:space="preserve">  </v>
      </c>
      <c r="B174" s="68" t="str">
        <f t="shared" si="27"/>
        <v xml:space="preserve">  </v>
      </c>
      <c r="C174" s="70"/>
      <c r="D174" s="70"/>
      <c r="E174" s="89"/>
      <c r="F174" s="90" t="e">
        <f>VLOOKUP(E174,'ATHLETE LIST'!A$2:B$151,2,FALSE)</f>
        <v>#N/A</v>
      </c>
      <c r="G174" s="91"/>
      <c r="H174" s="70"/>
      <c r="I174" s="55"/>
      <c r="J174" s="71" t="str">
        <f t="shared" si="28"/>
        <v xml:space="preserve"> </v>
      </c>
      <c r="K174" s="70"/>
      <c r="L174" s="72"/>
      <c r="M174" s="72"/>
      <c r="N174" s="73">
        <f t="shared" si="30"/>
        <v>0</v>
      </c>
      <c r="O174" s="70"/>
      <c r="P174" s="71" t="str">
        <f t="shared" si="29"/>
        <v/>
      </c>
      <c r="Q174" s="68" t="str">
        <f>IF(ISBLANK(H174),"",IF(N174&gt;=VLOOKUP(H174,'DATA VALIDATION'!$G$2:$H$8,2,FALSE),"MOVE UP",""))</f>
        <v/>
      </c>
      <c r="R174" s="70"/>
      <c r="S174" s="70"/>
      <c r="T174" s="66"/>
      <c r="U174" s="91"/>
    </row>
    <row r="175" spans="1:21" ht="13.7" customHeight="1">
      <c r="A175" s="67" t="str">
        <f t="shared" si="26"/>
        <v xml:space="preserve">  </v>
      </c>
      <c r="B175" s="68" t="str">
        <f t="shared" si="27"/>
        <v xml:space="preserve">  </v>
      </c>
      <c r="C175" s="70"/>
      <c r="D175" s="70"/>
      <c r="E175" s="89"/>
      <c r="F175" s="90" t="e">
        <f>VLOOKUP(E175,'ATHLETE LIST'!A$2:B$151,2,FALSE)</f>
        <v>#N/A</v>
      </c>
      <c r="G175" s="91"/>
      <c r="H175" s="70"/>
      <c r="I175" s="55"/>
      <c r="J175" s="71" t="str">
        <f t="shared" si="28"/>
        <v xml:space="preserve"> </v>
      </c>
      <c r="K175" s="70"/>
      <c r="L175" s="72"/>
      <c r="M175" s="72"/>
      <c r="N175" s="73">
        <f t="shared" si="30"/>
        <v>0</v>
      </c>
      <c r="O175" s="70"/>
      <c r="P175" s="71" t="str">
        <f t="shared" si="29"/>
        <v/>
      </c>
      <c r="Q175" s="68" t="str">
        <f>IF(ISBLANK(H175),"",IF(N175&gt;=VLOOKUP(H175,'DATA VALIDATION'!$G$2:$H$8,2,FALSE),"MOVE UP",""))</f>
        <v/>
      </c>
      <c r="R175" s="70"/>
      <c r="S175" s="70"/>
      <c r="T175" s="66"/>
      <c r="U175" s="91"/>
    </row>
    <row r="176" spans="1:21" ht="13.7" customHeight="1">
      <c r="A176" s="67" t="str">
        <f t="shared" si="26"/>
        <v xml:space="preserve">  </v>
      </c>
      <c r="B176" s="68" t="str">
        <f t="shared" si="27"/>
        <v xml:space="preserve">  </v>
      </c>
      <c r="C176" s="70"/>
      <c r="D176" s="70"/>
      <c r="E176" s="89"/>
      <c r="F176" s="90" t="e">
        <f>VLOOKUP(E176,'ATHLETE LIST'!A$2:B$151,2,FALSE)</f>
        <v>#N/A</v>
      </c>
      <c r="G176" s="91"/>
      <c r="H176" s="70"/>
      <c r="I176" s="55"/>
      <c r="J176" s="71" t="str">
        <f t="shared" si="28"/>
        <v xml:space="preserve"> </v>
      </c>
      <c r="K176" s="70"/>
      <c r="L176" s="72"/>
      <c r="M176" s="72"/>
      <c r="N176" s="73">
        <f t="shared" si="30"/>
        <v>0</v>
      </c>
      <c r="O176" s="70"/>
      <c r="P176" s="71" t="str">
        <f t="shared" si="29"/>
        <v/>
      </c>
      <c r="Q176" s="68" t="str">
        <f>IF(ISBLANK(H176),"",IF(N176&gt;=VLOOKUP(H176,'DATA VALIDATION'!$G$2:$H$8,2,FALSE),"MOVE UP",""))</f>
        <v/>
      </c>
      <c r="R176" s="70"/>
      <c r="S176" s="70"/>
      <c r="T176" s="66"/>
      <c r="U176" s="91"/>
    </row>
    <row r="177" spans="1:21" ht="13.7" customHeight="1">
      <c r="A177" s="67" t="str">
        <f t="shared" si="26"/>
        <v xml:space="preserve">  </v>
      </c>
      <c r="B177" s="68" t="str">
        <f t="shared" si="27"/>
        <v xml:space="preserve">  </v>
      </c>
      <c r="C177" s="70"/>
      <c r="D177" s="70"/>
      <c r="E177" s="89"/>
      <c r="F177" s="90" t="e">
        <f>VLOOKUP(E177,'ATHLETE LIST'!A$2:B$151,2,FALSE)</f>
        <v>#N/A</v>
      </c>
      <c r="G177" s="91"/>
      <c r="H177" s="70"/>
      <c r="I177" s="55"/>
      <c r="J177" s="71" t="str">
        <f t="shared" si="28"/>
        <v xml:space="preserve"> </v>
      </c>
      <c r="K177" s="70"/>
      <c r="L177" s="72"/>
      <c r="M177" s="72"/>
      <c r="N177" s="73">
        <f t="shared" si="30"/>
        <v>0</v>
      </c>
      <c r="O177" s="70"/>
      <c r="P177" s="71" t="str">
        <f t="shared" si="29"/>
        <v/>
      </c>
      <c r="Q177" s="68" t="str">
        <f>IF(ISBLANK(H177),"",IF(N177&gt;=VLOOKUP(H177,'DATA VALIDATION'!$G$2:$H$8,2,FALSE),"MOVE UP",""))</f>
        <v/>
      </c>
      <c r="R177" s="70"/>
      <c r="S177" s="70"/>
      <c r="T177" s="66"/>
      <c r="U177" s="91"/>
    </row>
    <row r="178" spans="1:21" ht="13.7" customHeight="1">
      <c r="A178" s="67" t="str">
        <f t="shared" si="26"/>
        <v xml:space="preserve">  </v>
      </c>
      <c r="B178" s="68" t="str">
        <f t="shared" si="27"/>
        <v xml:space="preserve">  </v>
      </c>
      <c r="C178" s="70"/>
      <c r="D178" s="70"/>
      <c r="E178" s="89"/>
      <c r="F178" s="90" t="e">
        <f>VLOOKUP(E178,'ATHLETE LIST'!A$2:B$151,2,FALSE)</f>
        <v>#N/A</v>
      </c>
      <c r="G178" s="91"/>
      <c r="H178" s="70"/>
      <c r="I178" s="55"/>
      <c r="J178" s="71" t="str">
        <f t="shared" si="28"/>
        <v xml:space="preserve"> </v>
      </c>
      <c r="K178" s="70"/>
      <c r="L178" s="72"/>
      <c r="M178" s="72"/>
      <c r="N178" s="73">
        <f t="shared" si="30"/>
        <v>0</v>
      </c>
      <c r="O178" s="70"/>
      <c r="P178" s="71" t="str">
        <f t="shared" si="29"/>
        <v/>
      </c>
      <c r="Q178" s="68" t="str">
        <f>IF(ISBLANK(H178),"",IF(N178&gt;=VLOOKUP(H178,'DATA VALIDATION'!$G$2:$H$8,2,FALSE),"MOVE UP",""))</f>
        <v/>
      </c>
      <c r="R178" s="70"/>
      <c r="S178" s="70"/>
      <c r="T178" s="66"/>
      <c r="U178" s="91"/>
    </row>
    <row r="179" spans="1:21" ht="13.7" customHeight="1">
      <c r="A179" s="67" t="str">
        <f t="shared" si="26"/>
        <v xml:space="preserve">  </v>
      </c>
      <c r="B179" s="68" t="str">
        <f t="shared" si="27"/>
        <v xml:space="preserve">  </v>
      </c>
      <c r="C179" s="70"/>
      <c r="D179" s="70"/>
      <c r="E179" s="89"/>
      <c r="F179" s="90" t="e">
        <f>VLOOKUP(E179,'ATHLETE LIST'!A$2:B$151,2,FALSE)</f>
        <v>#N/A</v>
      </c>
      <c r="G179" s="91"/>
      <c r="H179" s="70"/>
      <c r="I179" s="55"/>
      <c r="J179" s="71" t="str">
        <f t="shared" si="28"/>
        <v xml:space="preserve"> </v>
      </c>
      <c r="K179" s="70"/>
      <c r="L179" s="72"/>
      <c r="M179" s="72"/>
      <c r="N179" s="73">
        <f t="shared" si="30"/>
        <v>0</v>
      </c>
      <c r="O179" s="70"/>
      <c r="P179" s="71" t="str">
        <f t="shared" si="29"/>
        <v/>
      </c>
      <c r="Q179" s="68" t="str">
        <f>IF(ISBLANK(H179),"",IF(N179&gt;=VLOOKUP(H179,'DATA VALIDATION'!$G$2:$H$8,2,FALSE),"MOVE UP",""))</f>
        <v/>
      </c>
      <c r="R179" s="70"/>
      <c r="S179" s="70"/>
      <c r="T179" s="66"/>
      <c r="U179" s="91"/>
    </row>
    <row r="180" spans="1:21" ht="13.7" customHeight="1">
      <c r="A180" s="67" t="str">
        <f t="shared" si="26"/>
        <v xml:space="preserve">  </v>
      </c>
      <c r="B180" s="68" t="str">
        <f t="shared" si="27"/>
        <v xml:space="preserve">  </v>
      </c>
      <c r="C180" s="70"/>
      <c r="D180" s="70"/>
      <c r="E180" s="89"/>
      <c r="F180" s="90" t="e">
        <f>VLOOKUP(E180,'ATHLETE LIST'!A$2:B$151,2,FALSE)</f>
        <v>#N/A</v>
      </c>
      <c r="G180" s="91"/>
      <c r="H180" s="70"/>
      <c r="I180" s="55"/>
      <c r="J180" s="71" t="str">
        <f t="shared" si="28"/>
        <v xml:space="preserve"> </v>
      </c>
      <c r="K180" s="70"/>
      <c r="L180" s="72"/>
      <c r="M180" s="72"/>
      <c r="N180" s="73">
        <f t="shared" si="30"/>
        <v>0</v>
      </c>
      <c r="O180" s="70"/>
      <c r="P180" s="71" t="str">
        <f t="shared" si="29"/>
        <v/>
      </c>
      <c r="Q180" s="68" t="str">
        <f>IF(ISBLANK(H180),"",IF(N180&gt;=VLOOKUP(H180,'DATA VALIDATION'!$G$2:$H$8,2,FALSE),"MOVE UP",""))</f>
        <v/>
      </c>
      <c r="R180" s="70"/>
      <c r="S180" s="70"/>
      <c r="T180" s="66"/>
      <c r="U180" s="91"/>
    </row>
    <row r="181" spans="1:21" ht="13.7" customHeight="1">
      <c r="A181" s="67" t="str">
        <f t="shared" si="26"/>
        <v xml:space="preserve">  </v>
      </c>
      <c r="B181" s="68" t="str">
        <f t="shared" si="27"/>
        <v xml:space="preserve">  </v>
      </c>
      <c r="C181" s="70"/>
      <c r="D181" s="70"/>
      <c r="E181" s="89"/>
      <c r="F181" s="90" t="e">
        <f>VLOOKUP(E181,'ATHLETE LIST'!A$2:B$151,2,FALSE)</f>
        <v>#N/A</v>
      </c>
      <c r="G181" s="91"/>
      <c r="H181" s="70"/>
      <c r="I181" s="55"/>
      <c r="J181" s="71" t="str">
        <f t="shared" si="28"/>
        <v xml:space="preserve"> </v>
      </c>
      <c r="K181" s="70"/>
      <c r="L181" s="72"/>
      <c r="M181" s="72"/>
      <c r="N181" s="73">
        <f t="shared" si="30"/>
        <v>0</v>
      </c>
      <c r="O181" s="70"/>
      <c r="P181" s="71" t="str">
        <f t="shared" si="29"/>
        <v/>
      </c>
      <c r="Q181" s="68" t="str">
        <f>IF(ISBLANK(H181),"",IF(N181&gt;=VLOOKUP(H181,'DATA VALIDATION'!$G$2:$H$8,2,FALSE),"MOVE UP",""))</f>
        <v/>
      </c>
      <c r="R181" s="70"/>
      <c r="S181" s="70"/>
      <c r="T181" s="66"/>
      <c r="U181" s="91"/>
    </row>
    <row r="182" spans="1:21" ht="13.7" customHeight="1">
      <c r="A182" s="67" t="str">
        <f t="shared" si="26"/>
        <v xml:space="preserve">  </v>
      </c>
      <c r="B182" s="68" t="str">
        <f t="shared" si="27"/>
        <v xml:space="preserve">  </v>
      </c>
      <c r="C182" s="70"/>
      <c r="D182" s="70"/>
      <c r="E182" s="89"/>
      <c r="F182" s="90" t="e">
        <f>VLOOKUP(E182,'ATHLETE LIST'!A$2:B$151,2,FALSE)</f>
        <v>#N/A</v>
      </c>
      <c r="G182" s="91"/>
      <c r="H182" s="70"/>
      <c r="I182" s="55"/>
      <c r="J182" s="71" t="str">
        <f t="shared" si="28"/>
        <v xml:space="preserve"> </v>
      </c>
      <c r="K182" s="70"/>
      <c r="L182" s="72"/>
      <c r="M182" s="72"/>
      <c r="N182" s="73">
        <f t="shared" si="30"/>
        <v>0</v>
      </c>
      <c r="O182" s="70"/>
      <c r="P182" s="71" t="str">
        <f t="shared" si="29"/>
        <v/>
      </c>
      <c r="Q182" s="68" t="str">
        <f>IF(ISBLANK(H182),"",IF(N182&gt;=VLOOKUP(H182,'DATA VALIDATION'!$G$2:$H$8,2,FALSE),"MOVE UP",""))</f>
        <v/>
      </c>
      <c r="R182" s="70"/>
      <c r="S182" s="70"/>
      <c r="T182" s="66"/>
      <c r="U182" s="91"/>
    </row>
    <row r="183" spans="1:21" ht="13.7" customHeight="1">
      <c r="A183" s="67" t="str">
        <f t="shared" si="26"/>
        <v xml:space="preserve">  </v>
      </c>
      <c r="B183" s="68" t="str">
        <f t="shared" si="27"/>
        <v xml:space="preserve">  </v>
      </c>
      <c r="C183" s="70"/>
      <c r="D183" s="70"/>
      <c r="E183" s="89"/>
      <c r="F183" s="90" t="e">
        <f>VLOOKUP(E183,'ATHLETE LIST'!A$2:B$151,2,FALSE)</f>
        <v>#N/A</v>
      </c>
      <c r="G183" s="91"/>
      <c r="H183" s="70"/>
      <c r="I183" s="55"/>
      <c r="J183" s="71" t="str">
        <f t="shared" si="28"/>
        <v xml:space="preserve"> </v>
      </c>
      <c r="K183" s="70"/>
      <c r="L183" s="72"/>
      <c r="M183" s="72"/>
      <c r="N183" s="73">
        <f t="shared" si="30"/>
        <v>0</v>
      </c>
      <c r="O183" s="70"/>
      <c r="P183" s="71" t="str">
        <f t="shared" si="29"/>
        <v/>
      </c>
      <c r="Q183" s="68" t="str">
        <f>IF(ISBLANK(H183),"",IF(N183&gt;=VLOOKUP(H183,'DATA VALIDATION'!$G$2:$H$8,2,FALSE),"MOVE UP",""))</f>
        <v/>
      </c>
      <c r="R183" s="70"/>
      <c r="S183" s="70"/>
      <c r="T183" s="66"/>
      <c r="U183" s="91"/>
    </row>
    <row r="184" spans="1:21" ht="13.7" customHeight="1">
      <c r="A184" s="67" t="str">
        <f t="shared" si="26"/>
        <v xml:space="preserve">  </v>
      </c>
      <c r="B184" s="68" t="str">
        <f t="shared" si="27"/>
        <v xml:space="preserve">  </v>
      </c>
      <c r="C184" s="70"/>
      <c r="D184" s="70"/>
      <c r="E184" s="89"/>
      <c r="F184" s="90" t="e">
        <f>VLOOKUP(E184,'ATHLETE LIST'!A$2:B$151,2,FALSE)</f>
        <v>#N/A</v>
      </c>
      <c r="G184" s="91"/>
      <c r="H184" s="70"/>
      <c r="I184" s="55"/>
      <c r="J184" s="71" t="str">
        <f t="shared" si="28"/>
        <v xml:space="preserve"> </v>
      </c>
      <c r="K184" s="70"/>
      <c r="L184" s="72"/>
      <c r="M184" s="72"/>
      <c r="N184" s="73">
        <f t="shared" si="30"/>
        <v>0</v>
      </c>
      <c r="O184" s="70"/>
      <c r="P184" s="71" t="str">
        <f t="shared" si="29"/>
        <v/>
      </c>
      <c r="Q184" s="68" t="str">
        <f>IF(ISBLANK(H184),"",IF(N184&gt;=VLOOKUP(H184,'DATA VALIDATION'!$G$2:$H$8,2,FALSE),"MOVE UP",""))</f>
        <v/>
      </c>
      <c r="R184" s="70"/>
      <c r="S184" s="70"/>
      <c r="T184" s="66"/>
      <c r="U184" s="91"/>
    </row>
    <row r="185" spans="1:21" ht="13.7" customHeight="1">
      <c r="A185" s="67" t="str">
        <f t="shared" si="26"/>
        <v xml:space="preserve">  </v>
      </c>
      <c r="B185" s="68" t="str">
        <f t="shared" si="27"/>
        <v xml:space="preserve">  </v>
      </c>
      <c r="C185" s="70"/>
      <c r="D185" s="70"/>
      <c r="E185" s="89"/>
      <c r="F185" s="90" t="e">
        <f>VLOOKUP(E185,'ATHLETE LIST'!A$2:B$151,2,FALSE)</f>
        <v>#N/A</v>
      </c>
      <c r="G185" s="91"/>
      <c r="H185" s="70"/>
      <c r="I185" s="55"/>
      <c r="J185" s="71" t="str">
        <f t="shared" si="28"/>
        <v xml:space="preserve"> </v>
      </c>
      <c r="K185" s="70"/>
      <c r="L185" s="72"/>
      <c r="M185" s="72"/>
      <c r="N185" s="73">
        <f t="shared" si="30"/>
        <v>0</v>
      </c>
      <c r="O185" s="70"/>
      <c r="P185" s="71" t="str">
        <f t="shared" si="29"/>
        <v/>
      </c>
      <c r="Q185" s="68" t="str">
        <f>IF(ISBLANK(H185),"",IF(N185&gt;=VLOOKUP(H185,'DATA VALIDATION'!$G$2:$H$8,2,FALSE),"MOVE UP",""))</f>
        <v/>
      </c>
      <c r="R185" s="70"/>
      <c r="S185" s="70"/>
      <c r="T185" s="66"/>
      <c r="U185" s="91"/>
    </row>
    <row r="186" spans="1:21" ht="13.7" customHeight="1">
      <c r="A186" s="67" t="str">
        <f t="shared" si="26"/>
        <v xml:space="preserve">  </v>
      </c>
      <c r="B186" s="68" t="str">
        <f t="shared" si="27"/>
        <v xml:space="preserve">  </v>
      </c>
      <c r="C186" s="70"/>
      <c r="D186" s="70"/>
      <c r="E186" s="89"/>
      <c r="F186" s="90" t="e">
        <f>VLOOKUP(E186,'ATHLETE LIST'!A$2:B$151,2,FALSE)</f>
        <v>#N/A</v>
      </c>
      <c r="G186" s="91"/>
      <c r="H186" s="70"/>
      <c r="I186" s="55"/>
      <c r="J186" s="71" t="str">
        <f t="shared" si="28"/>
        <v xml:space="preserve"> </v>
      </c>
      <c r="K186" s="70"/>
      <c r="L186" s="72"/>
      <c r="M186" s="72"/>
      <c r="N186" s="73">
        <f t="shared" si="30"/>
        <v>0</v>
      </c>
      <c r="O186" s="70"/>
      <c r="P186" s="71" t="str">
        <f t="shared" si="29"/>
        <v/>
      </c>
      <c r="Q186" s="68" t="str">
        <f>IF(ISBLANK(H186),"",IF(N186&gt;=VLOOKUP(H186,'DATA VALIDATION'!$G$2:$H$8,2,FALSE),"MOVE UP",""))</f>
        <v/>
      </c>
      <c r="R186" s="70"/>
      <c r="S186" s="70"/>
      <c r="T186" s="66"/>
      <c r="U186" s="91"/>
    </row>
    <row r="187" spans="1:21" ht="13.7" customHeight="1">
      <c r="A187" s="67" t="str">
        <f t="shared" si="26"/>
        <v xml:space="preserve">  </v>
      </c>
      <c r="B187" s="68" t="str">
        <f t="shared" si="27"/>
        <v xml:space="preserve">  </v>
      </c>
      <c r="C187" s="70"/>
      <c r="D187" s="70"/>
      <c r="E187" s="89"/>
      <c r="F187" s="90" t="e">
        <f>VLOOKUP(E187,'ATHLETE LIST'!A$2:B$151,2,FALSE)</f>
        <v>#N/A</v>
      </c>
      <c r="G187" s="91"/>
      <c r="H187" s="70"/>
      <c r="I187" s="55"/>
      <c r="J187" s="71" t="str">
        <f t="shared" si="28"/>
        <v xml:space="preserve"> </v>
      </c>
      <c r="K187" s="70"/>
      <c r="L187" s="72"/>
      <c r="M187" s="72"/>
      <c r="N187" s="73">
        <f t="shared" si="30"/>
        <v>0</v>
      </c>
      <c r="O187" s="70"/>
      <c r="P187" s="71" t="str">
        <f t="shared" si="29"/>
        <v/>
      </c>
      <c r="Q187" s="68" t="str">
        <f>IF(ISBLANK(H187),"",IF(N187&gt;=VLOOKUP(H187,'DATA VALIDATION'!$G$2:$H$8,2,FALSE),"MOVE UP",""))</f>
        <v/>
      </c>
      <c r="R187" s="70"/>
      <c r="S187" s="70"/>
      <c r="T187" s="66"/>
      <c r="U187" s="91"/>
    </row>
    <row r="188" spans="1:21" ht="13.7" customHeight="1">
      <c r="A188" s="67" t="str">
        <f t="shared" si="26"/>
        <v xml:space="preserve">  </v>
      </c>
      <c r="B188" s="68" t="str">
        <f t="shared" si="27"/>
        <v xml:space="preserve">  </v>
      </c>
      <c r="C188" s="70"/>
      <c r="D188" s="70"/>
      <c r="E188" s="89"/>
      <c r="F188" s="90" t="e">
        <f>VLOOKUP(E188,'ATHLETE LIST'!A$2:B$151,2,FALSE)</f>
        <v>#N/A</v>
      </c>
      <c r="G188" s="91"/>
      <c r="H188" s="70"/>
      <c r="I188" s="55"/>
      <c r="J188" s="71" t="str">
        <f t="shared" si="28"/>
        <v xml:space="preserve"> </v>
      </c>
      <c r="K188" s="70"/>
      <c r="L188" s="72"/>
      <c r="M188" s="72"/>
      <c r="N188" s="73">
        <f t="shared" si="30"/>
        <v>0</v>
      </c>
      <c r="O188" s="70"/>
      <c r="P188" s="71" t="str">
        <f t="shared" si="29"/>
        <v/>
      </c>
      <c r="Q188" s="68" t="str">
        <f>IF(ISBLANK(H188),"",IF(N188&gt;=VLOOKUP(H188,'DATA VALIDATION'!$G$2:$H$8,2,FALSE),"MOVE UP",""))</f>
        <v/>
      </c>
      <c r="R188" s="70"/>
      <c r="S188" s="70"/>
      <c r="T188" s="66"/>
      <c r="U188" s="91"/>
    </row>
    <row r="189" spans="1:21" ht="13.7" customHeight="1">
      <c r="A189" s="67" t="str">
        <f t="shared" si="26"/>
        <v xml:space="preserve">  </v>
      </c>
      <c r="B189" s="68" t="str">
        <f t="shared" si="27"/>
        <v xml:space="preserve">  </v>
      </c>
      <c r="C189" s="70"/>
      <c r="D189" s="70"/>
      <c r="E189" s="89"/>
      <c r="F189" s="90" t="e">
        <f>VLOOKUP(E189,'ATHLETE LIST'!A$2:B$151,2,FALSE)</f>
        <v>#N/A</v>
      </c>
      <c r="G189" s="91"/>
      <c r="H189" s="70"/>
      <c r="I189" s="55"/>
      <c r="J189" s="71" t="str">
        <f t="shared" si="28"/>
        <v xml:space="preserve"> </v>
      </c>
      <c r="K189" s="70"/>
      <c r="L189" s="72"/>
      <c r="M189" s="72"/>
      <c r="N189" s="73">
        <f t="shared" si="30"/>
        <v>0</v>
      </c>
      <c r="O189" s="70"/>
      <c r="P189" s="71" t="str">
        <f t="shared" si="29"/>
        <v/>
      </c>
      <c r="Q189" s="68" t="str">
        <f>IF(ISBLANK(H189),"",IF(N189&gt;=VLOOKUP(H189,'DATA VALIDATION'!$G$2:$H$8,2,FALSE),"MOVE UP",""))</f>
        <v/>
      </c>
      <c r="R189" s="70"/>
      <c r="S189" s="70"/>
      <c r="T189" s="66"/>
      <c r="U189" s="91"/>
    </row>
    <row r="190" spans="1:21" ht="13.7" customHeight="1">
      <c r="A190" s="67" t="str">
        <f t="shared" si="26"/>
        <v xml:space="preserve">  </v>
      </c>
      <c r="B190" s="68" t="str">
        <f t="shared" si="27"/>
        <v xml:space="preserve">  </v>
      </c>
      <c r="C190" s="70"/>
      <c r="D190" s="70"/>
      <c r="E190" s="89"/>
      <c r="F190" s="90" t="e">
        <f>VLOOKUP(E190,'ATHLETE LIST'!A$2:B$151,2,FALSE)</f>
        <v>#N/A</v>
      </c>
      <c r="G190" s="91"/>
      <c r="H190" s="70"/>
      <c r="I190" s="55"/>
      <c r="J190" s="71" t="str">
        <f t="shared" si="28"/>
        <v xml:space="preserve"> </v>
      </c>
      <c r="K190" s="70"/>
      <c r="L190" s="72"/>
      <c r="M190" s="72"/>
      <c r="N190" s="73">
        <f t="shared" si="30"/>
        <v>0</v>
      </c>
      <c r="O190" s="70"/>
      <c r="P190" s="71" t="str">
        <f t="shared" si="29"/>
        <v/>
      </c>
      <c r="Q190" s="68" t="str">
        <f>IF(ISBLANK(H190),"",IF(N190&gt;=VLOOKUP(H190,'DATA VALIDATION'!$G$2:$H$8,2,FALSE),"MOVE UP",""))</f>
        <v/>
      </c>
      <c r="R190" s="70"/>
      <c r="S190" s="70"/>
      <c r="T190" s="66"/>
      <c r="U190" s="91"/>
    </row>
    <row r="191" spans="1:21" ht="13.7" customHeight="1">
      <c r="A191" s="67" t="str">
        <f t="shared" si="26"/>
        <v xml:space="preserve">  </v>
      </c>
      <c r="B191" s="68" t="str">
        <f t="shared" si="27"/>
        <v xml:space="preserve">  </v>
      </c>
      <c r="C191" s="70"/>
      <c r="D191" s="70"/>
      <c r="E191" s="89"/>
      <c r="F191" s="90" t="e">
        <f>VLOOKUP(E191,'ATHLETE LIST'!A$2:B$151,2,FALSE)</f>
        <v>#N/A</v>
      </c>
      <c r="G191" s="91"/>
      <c r="H191" s="70"/>
      <c r="I191" s="55"/>
      <c r="J191" s="71" t="str">
        <f t="shared" si="28"/>
        <v xml:space="preserve"> </v>
      </c>
      <c r="K191" s="70"/>
      <c r="L191" s="72"/>
      <c r="M191" s="72"/>
      <c r="N191" s="73">
        <f t="shared" si="30"/>
        <v>0</v>
      </c>
      <c r="O191" s="70"/>
      <c r="P191" s="71" t="str">
        <f t="shared" si="29"/>
        <v/>
      </c>
      <c r="Q191" s="68" t="str">
        <f>IF(ISBLANK(H191),"",IF(N191&gt;=VLOOKUP(H191,'DATA VALIDATION'!$G$2:$H$8,2,FALSE),"MOVE UP",""))</f>
        <v/>
      </c>
      <c r="R191" s="70"/>
      <c r="S191" s="70"/>
      <c r="T191" s="66"/>
      <c r="U191" s="91"/>
    </row>
    <row r="192" spans="1:21" ht="13.7" customHeight="1">
      <c r="A192" s="67" t="str">
        <f t="shared" si="26"/>
        <v xml:space="preserve">  </v>
      </c>
      <c r="B192" s="68" t="str">
        <f t="shared" si="27"/>
        <v xml:space="preserve">  </v>
      </c>
      <c r="C192" s="70"/>
      <c r="D192" s="70"/>
      <c r="E192" s="89"/>
      <c r="F192" s="90" t="e">
        <f>VLOOKUP(E192,'ATHLETE LIST'!A$2:B$151,2,FALSE)</f>
        <v>#N/A</v>
      </c>
      <c r="G192" s="91"/>
      <c r="H192" s="70"/>
      <c r="I192" s="55"/>
      <c r="J192" s="71" t="str">
        <f t="shared" si="28"/>
        <v xml:space="preserve"> </v>
      </c>
      <c r="K192" s="70"/>
      <c r="L192" s="72"/>
      <c r="M192" s="72"/>
      <c r="N192" s="73">
        <f t="shared" si="30"/>
        <v>0</v>
      </c>
      <c r="O192" s="70"/>
      <c r="P192" s="71" t="str">
        <f t="shared" si="29"/>
        <v/>
      </c>
      <c r="Q192" s="68" t="str">
        <f>IF(ISBLANK(H192),"",IF(N192&gt;=VLOOKUP(H192,'DATA VALIDATION'!$G$2:$H$8,2,FALSE),"MOVE UP",""))</f>
        <v/>
      </c>
      <c r="R192" s="70"/>
      <c r="S192" s="70"/>
      <c r="T192" s="66"/>
      <c r="U192" s="91"/>
    </row>
    <row r="193" spans="1:21" ht="13.7" customHeight="1">
      <c r="A193" s="67" t="str">
        <f t="shared" si="26"/>
        <v xml:space="preserve">  </v>
      </c>
      <c r="B193" s="68" t="str">
        <f t="shared" si="27"/>
        <v xml:space="preserve">  </v>
      </c>
      <c r="C193" s="70"/>
      <c r="D193" s="70"/>
      <c r="E193" s="89"/>
      <c r="F193" s="90" t="e">
        <f>VLOOKUP(E193,'ATHLETE LIST'!A$2:B$151,2,FALSE)</f>
        <v>#N/A</v>
      </c>
      <c r="G193" s="91"/>
      <c r="H193" s="70"/>
      <c r="I193" s="55"/>
      <c r="J193" s="71" t="str">
        <f t="shared" si="28"/>
        <v xml:space="preserve"> </v>
      </c>
      <c r="K193" s="70"/>
      <c r="L193" s="72"/>
      <c r="M193" s="72"/>
      <c r="N193" s="73">
        <f t="shared" si="30"/>
        <v>0</v>
      </c>
      <c r="O193" s="70"/>
      <c r="P193" s="71" t="str">
        <f t="shared" si="29"/>
        <v/>
      </c>
      <c r="Q193" s="68" t="str">
        <f>IF(ISBLANK(H193),"",IF(N193&gt;=VLOOKUP(H193,'DATA VALIDATION'!$G$2:$H$8,2,FALSE),"MOVE UP",""))</f>
        <v/>
      </c>
      <c r="R193" s="70"/>
      <c r="S193" s="70"/>
      <c r="T193" s="66"/>
      <c r="U193" s="91"/>
    </row>
    <row r="194" spans="1:21" ht="13.7" customHeight="1">
      <c r="A194" s="67" t="str">
        <f t="shared" ref="A194:A225" si="31">B194</f>
        <v xml:space="preserve">  </v>
      </c>
      <c r="B194" s="68" t="str">
        <f t="shared" ref="B194:B201" si="32">CONCATENATE(G194," ",J194)</f>
        <v xml:space="preserve">  </v>
      </c>
      <c r="C194" s="70"/>
      <c r="D194" s="70"/>
      <c r="E194" s="89"/>
      <c r="F194" s="90" t="e">
        <f>VLOOKUP(E194,'ATHLETE LIST'!A$2:B$151,2,FALSE)</f>
        <v>#N/A</v>
      </c>
      <c r="G194" s="91"/>
      <c r="H194" s="70"/>
      <c r="I194" s="55"/>
      <c r="J194" s="71" t="str">
        <f t="shared" ref="J194:J225" si="33">CONCATENATE(H194," ",I194)</f>
        <v xml:space="preserve"> </v>
      </c>
      <c r="K194" s="70"/>
      <c r="L194" s="72"/>
      <c r="M194" s="72"/>
      <c r="N194" s="73">
        <f t="shared" si="30"/>
        <v>0</v>
      </c>
      <c r="O194" s="70"/>
      <c r="P194" s="71" t="str">
        <f t="shared" si="29"/>
        <v/>
      </c>
      <c r="Q194" s="68" t="str">
        <f>IF(ISBLANK(H194),"",IF(N194&gt;=VLOOKUP(H194,'DATA VALIDATION'!$G$2:$H$8,2,FALSE),"MOVE UP",""))</f>
        <v/>
      </c>
      <c r="R194" s="70"/>
      <c r="S194" s="70"/>
      <c r="T194" s="66"/>
      <c r="U194" s="91"/>
    </row>
    <row r="195" spans="1:21" ht="13.7" customHeight="1">
      <c r="A195" s="67" t="str">
        <f t="shared" si="31"/>
        <v xml:space="preserve">  </v>
      </c>
      <c r="B195" s="68" t="str">
        <f t="shared" si="32"/>
        <v xml:space="preserve">  </v>
      </c>
      <c r="C195" s="70"/>
      <c r="D195" s="70"/>
      <c r="E195" s="89"/>
      <c r="F195" s="90" t="e">
        <f>VLOOKUP(E195,'ATHLETE LIST'!A$2:B$151,2,FALSE)</f>
        <v>#N/A</v>
      </c>
      <c r="G195" s="91"/>
      <c r="H195" s="70"/>
      <c r="I195" s="55"/>
      <c r="J195" s="71" t="str">
        <f t="shared" si="33"/>
        <v xml:space="preserve"> </v>
      </c>
      <c r="K195" s="70"/>
      <c r="L195" s="72"/>
      <c r="M195" s="72"/>
      <c r="N195" s="73">
        <f t="shared" si="30"/>
        <v>0</v>
      </c>
      <c r="O195" s="70"/>
      <c r="P195" s="71" t="str">
        <f t="shared" si="29"/>
        <v/>
      </c>
      <c r="Q195" s="68" t="str">
        <f>IF(ISBLANK(H195),"",IF(N195&gt;=VLOOKUP(H195,'DATA VALIDATION'!$G$2:$H$8,2,FALSE),"MOVE UP",""))</f>
        <v/>
      </c>
      <c r="R195" s="70"/>
      <c r="S195" s="70"/>
      <c r="T195" s="66"/>
      <c r="U195" s="91"/>
    </row>
    <row r="196" spans="1:21" ht="13.7" customHeight="1">
      <c r="A196" s="67" t="str">
        <f t="shared" si="31"/>
        <v xml:space="preserve">  </v>
      </c>
      <c r="B196" s="68" t="str">
        <f t="shared" si="32"/>
        <v xml:space="preserve">  </v>
      </c>
      <c r="C196" s="70"/>
      <c r="D196" s="70"/>
      <c r="E196" s="89"/>
      <c r="F196" s="90" t="e">
        <f>VLOOKUP(E196,'ATHLETE LIST'!A$2:B$151,2,FALSE)</f>
        <v>#N/A</v>
      </c>
      <c r="G196" s="91"/>
      <c r="H196" s="70"/>
      <c r="I196" s="55"/>
      <c r="J196" s="71" t="str">
        <f t="shared" si="33"/>
        <v xml:space="preserve"> </v>
      </c>
      <c r="K196" s="70"/>
      <c r="L196" s="72"/>
      <c r="M196" s="72"/>
      <c r="N196" s="73">
        <f t="shared" si="30"/>
        <v>0</v>
      </c>
      <c r="O196" s="70"/>
      <c r="P196" s="71" t="str">
        <f t="shared" si="29"/>
        <v/>
      </c>
      <c r="Q196" s="68" t="str">
        <f>IF(ISBLANK(H196),"",IF(N196&gt;=VLOOKUP(H196,'DATA VALIDATION'!$G$2:$H$8,2,FALSE),"MOVE UP",""))</f>
        <v/>
      </c>
      <c r="R196" s="70"/>
      <c r="S196" s="70"/>
      <c r="T196" s="66"/>
      <c r="U196" s="91"/>
    </row>
    <row r="197" spans="1:21" ht="13.7" customHeight="1">
      <c r="A197" s="67" t="str">
        <f t="shared" si="31"/>
        <v xml:space="preserve">  </v>
      </c>
      <c r="B197" s="68" t="str">
        <f t="shared" si="32"/>
        <v xml:space="preserve">  </v>
      </c>
      <c r="C197" s="70"/>
      <c r="D197" s="70"/>
      <c r="E197" s="89"/>
      <c r="F197" s="90" t="e">
        <f>VLOOKUP(E197,'ATHLETE LIST'!A$2:B$151,2,FALSE)</f>
        <v>#N/A</v>
      </c>
      <c r="G197" s="91"/>
      <c r="H197" s="70"/>
      <c r="I197" s="55"/>
      <c r="J197" s="71" t="str">
        <f t="shared" si="33"/>
        <v xml:space="preserve"> </v>
      </c>
      <c r="K197" s="70"/>
      <c r="L197" s="72"/>
      <c r="M197" s="72"/>
      <c r="N197" s="73">
        <f t="shared" si="30"/>
        <v>0</v>
      </c>
      <c r="O197" s="70"/>
      <c r="P197" s="71" t="str">
        <f t="shared" si="29"/>
        <v/>
      </c>
      <c r="Q197" s="68" t="str">
        <f>IF(ISBLANK(H197),"",IF(N197&gt;=VLOOKUP(H197,'DATA VALIDATION'!$G$2:$H$8,2,FALSE),"MOVE UP",""))</f>
        <v/>
      </c>
      <c r="R197" s="70"/>
      <c r="S197" s="70"/>
      <c r="T197" s="66"/>
      <c r="U197" s="91"/>
    </row>
    <row r="198" spans="1:21" ht="13.7" customHeight="1">
      <c r="A198" s="67" t="str">
        <f t="shared" si="31"/>
        <v xml:space="preserve">  </v>
      </c>
      <c r="B198" s="68" t="str">
        <f t="shared" si="32"/>
        <v xml:space="preserve">  </v>
      </c>
      <c r="C198" s="70"/>
      <c r="D198" s="70"/>
      <c r="E198" s="89"/>
      <c r="F198" s="90" t="e">
        <f>VLOOKUP(E198,'ATHLETE LIST'!A$2:B$151,2,FALSE)</f>
        <v>#N/A</v>
      </c>
      <c r="G198" s="91"/>
      <c r="H198" s="70"/>
      <c r="I198" s="55"/>
      <c r="J198" s="71" t="str">
        <f t="shared" si="33"/>
        <v xml:space="preserve"> </v>
      </c>
      <c r="K198" s="70"/>
      <c r="L198" s="72"/>
      <c r="M198" s="72"/>
      <c r="N198" s="73">
        <f t="shared" si="30"/>
        <v>0</v>
      </c>
      <c r="O198" s="70"/>
      <c r="P198" s="71" t="str">
        <f t="shared" si="29"/>
        <v/>
      </c>
      <c r="Q198" s="68" t="str">
        <f>IF(ISBLANK(H198),"",IF(N198&gt;=VLOOKUP(H198,'DATA VALIDATION'!$G$2:$H$8,2,FALSE),"MOVE UP",""))</f>
        <v/>
      </c>
      <c r="R198" s="70"/>
      <c r="S198" s="70"/>
      <c r="T198" s="66"/>
      <c r="U198" s="91"/>
    </row>
    <row r="199" spans="1:21" ht="13.7" customHeight="1">
      <c r="A199" s="67" t="str">
        <f t="shared" si="31"/>
        <v xml:space="preserve">  </v>
      </c>
      <c r="B199" s="68" t="str">
        <f t="shared" si="32"/>
        <v xml:space="preserve">  </v>
      </c>
      <c r="C199" s="70"/>
      <c r="D199" s="70"/>
      <c r="E199" s="89"/>
      <c r="F199" s="90" t="e">
        <f>VLOOKUP(E199,'ATHLETE LIST'!A$2:B$151,2,FALSE)</f>
        <v>#N/A</v>
      </c>
      <c r="G199" s="91"/>
      <c r="H199" s="70"/>
      <c r="I199" s="55"/>
      <c r="J199" s="71" t="str">
        <f t="shared" si="33"/>
        <v xml:space="preserve"> </v>
      </c>
      <c r="K199" s="70"/>
      <c r="L199" s="72"/>
      <c r="M199" s="72"/>
      <c r="N199" s="73">
        <f t="shared" si="30"/>
        <v>0</v>
      </c>
      <c r="O199" s="70"/>
      <c r="P199" s="71" t="str">
        <f t="shared" si="29"/>
        <v/>
      </c>
      <c r="Q199" s="68" t="str">
        <f>IF(ISBLANK(H199),"",IF(N199&gt;=VLOOKUP(H199,'DATA VALIDATION'!$G$2:$H$8,2,FALSE),"MOVE UP",""))</f>
        <v/>
      </c>
      <c r="R199" s="70"/>
      <c r="S199" s="70"/>
      <c r="T199" s="66"/>
      <c r="U199" s="91"/>
    </row>
    <row r="200" spans="1:21" ht="13.7" customHeight="1">
      <c r="A200" s="67" t="str">
        <f t="shared" si="31"/>
        <v xml:space="preserve">  </v>
      </c>
      <c r="B200" s="68" t="str">
        <f t="shared" si="32"/>
        <v xml:space="preserve">  </v>
      </c>
      <c r="C200" s="70"/>
      <c r="D200" s="70"/>
      <c r="E200" s="89"/>
      <c r="F200" s="90" t="e">
        <f>VLOOKUP(E200,'ATHLETE LIST'!A$2:B$151,2,FALSE)</f>
        <v>#N/A</v>
      </c>
      <c r="G200" s="91"/>
      <c r="H200" s="70"/>
      <c r="I200" s="55"/>
      <c r="J200" s="71" t="str">
        <f t="shared" si="33"/>
        <v xml:space="preserve"> </v>
      </c>
      <c r="K200" s="70"/>
      <c r="L200" s="72"/>
      <c r="M200" s="72"/>
      <c r="N200" s="73">
        <f t="shared" si="30"/>
        <v>0</v>
      </c>
      <c r="O200" s="70"/>
      <c r="P200" s="71" t="str">
        <f t="shared" ref="P200:P231" si="34">Q200</f>
        <v/>
      </c>
      <c r="Q200" s="68" t="str">
        <f>IF(ISBLANK(H200),"",IF(N200&gt;=VLOOKUP(H200,'DATA VALIDATION'!$G$2:$H$8,2,FALSE),"MOVE UP",""))</f>
        <v/>
      </c>
      <c r="R200" s="70"/>
      <c r="S200" s="70"/>
      <c r="T200" s="66"/>
      <c r="U200" s="91"/>
    </row>
    <row r="201" spans="1:21" ht="13.7" customHeight="1">
      <c r="A201" s="67" t="str">
        <f t="shared" si="31"/>
        <v xml:space="preserve">  </v>
      </c>
      <c r="B201" s="68" t="str">
        <f t="shared" si="32"/>
        <v xml:space="preserve">  </v>
      </c>
      <c r="C201" s="70"/>
      <c r="D201" s="70"/>
      <c r="E201" s="89"/>
      <c r="F201" s="90" t="e">
        <f>VLOOKUP(E201,'ATHLETE LIST'!A$2:B$151,2,FALSE)</f>
        <v>#N/A</v>
      </c>
      <c r="G201" s="91"/>
      <c r="H201" s="70"/>
      <c r="I201" s="55"/>
      <c r="J201" s="71" t="str">
        <f t="shared" si="33"/>
        <v xml:space="preserve"> </v>
      </c>
      <c r="K201" s="70"/>
      <c r="L201" s="72"/>
      <c r="M201" s="72"/>
      <c r="N201" s="73">
        <f t="shared" ref="N201:N232" si="35">L201-M201</f>
        <v>0</v>
      </c>
      <c r="O201" s="70"/>
      <c r="P201" s="71" t="str">
        <f t="shared" si="34"/>
        <v/>
      </c>
      <c r="Q201" s="68" t="str">
        <f>IF(ISBLANK(H201),"",IF(N201&gt;=VLOOKUP(H201,'DATA VALIDATION'!$G$2:$H$8,2,FALSE),"MOVE UP",""))</f>
        <v/>
      </c>
      <c r="R201" s="70"/>
      <c r="S201" s="70"/>
      <c r="T201" s="66"/>
      <c r="U201" s="91"/>
    </row>
  </sheetData>
  <dataValidations count="3">
    <dataValidation type="list" allowBlank="1" showInputMessage="1" showErrorMessage="1" sqref="G2:G201" xr:uid="{00000000-0002-0000-0300-000000000000}">
      <formula1>"Medley,Solo,2 Baton,3 Baton,Solo Dance,Duet,X-Strut,Compulsories,Artistic Twirl,Artistic Pair,Soloist"</formula1>
    </dataValidation>
    <dataValidation type="list" allowBlank="1" showInputMessage="1" showErrorMessage="1" sqref="H2:H201" xr:uid="{00000000-0002-0000-0300-000001000000}">
      <formula1>"C,BN,BI,BA,A,B,OPEN,ELITE"</formula1>
    </dataValidation>
    <dataValidation type="list" allowBlank="1" showInputMessage="1" showErrorMessage="1" sqref="R2:S201" xr:uid="{00000000-0002-0000-0300-000002000000}">
      <formula1>"Bronze,Silver,Gold,Diamond"</formula1>
    </dataValidation>
  </dataValidations>
  <pageMargins left="0.3" right="0.3" top="0.5" bottom="0.5" header="0.3" footer="0.3"/>
  <pageSetup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60"/>
  <sheetViews>
    <sheetView showGridLines="0" workbookViewId="0"/>
  </sheetViews>
  <sheetFormatPr defaultColWidth="8.85546875" defaultRowHeight="15.75" customHeight="1"/>
  <cols>
    <col min="1" max="1" width="19.85546875" style="5" customWidth="1"/>
    <col min="2" max="3" width="8.85546875" style="5" customWidth="1"/>
    <col min="4" max="4" width="26.140625" style="5" customWidth="1"/>
    <col min="5" max="5" width="8.85546875" style="5" customWidth="1"/>
    <col min="6" max="6" width="18.42578125" style="5" customWidth="1"/>
    <col min="7" max="13" width="8.42578125" style="5" customWidth="1"/>
    <col min="14" max="14" width="7.140625" style="5" customWidth="1"/>
    <col min="15" max="15" width="12" style="5" customWidth="1"/>
    <col min="16" max="16" width="12.42578125" style="5" customWidth="1"/>
    <col min="17" max="17" width="17.42578125" style="5" customWidth="1"/>
    <col min="18" max="18" width="24.85546875" style="5" customWidth="1"/>
    <col min="19" max="19" width="8.85546875" style="5" customWidth="1"/>
    <col min="20" max="20" width="4.28515625" style="5" customWidth="1"/>
    <col min="21" max="23" width="8.85546875" style="5" customWidth="1"/>
    <col min="24" max="24" width="3.42578125" style="5" customWidth="1"/>
    <col min="25" max="33" width="8.85546875" style="5" customWidth="1"/>
    <col min="34" max="16384" width="8.85546875" style="5"/>
  </cols>
  <sheetData>
    <row r="1" spans="1:32" ht="44.45" customHeight="1">
      <c r="A1" s="92" t="s">
        <v>287</v>
      </c>
      <c r="B1" s="92" t="s">
        <v>288</v>
      </c>
      <c r="C1" s="92" t="s">
        <v>289</v>
      </c>
      <c r="D1" s="92" t="s">
        <v>290</v>
      </c>
      <c r="E1" s="92" t="s">
        <v>291</v>
      </c>
      <c r="F1" s="92" t="s">
        <v>292</v>
      </c>
      <c r="G1" s="92" t="s">
        <v>293</v>
      </c>
      <c r="H1" s="92" t="s">
        <v>294</v>
      </c>
      <c r="I1" s="92" t="s">
        <v>295</v>
      </c>
      <c r="J1" s="92" t="s">
        <v>296</v>
      </c>
      <c r="K1" s="92" t="s">
        <v>297</v>
      </c>
      <c r="L1" s="92" t="s">
        <v>298</v>
      </c>
      <c r="M1" s="93" t="s">
        <v>299</v>
      </c>
      <c r="N1" s="93" t="s">
        <v>300</v>
      </c>
      <c r="O1" s="93" t="s">
        <v>301</v>
      </c>
      <c r="P1" s="94" t="s">
        <v>302</v>
      </c>
      <c r="Q1" s="92" t="s">
        <v>303</v>
      </c>
      <c r="R1" s="92" t="s">
        <v>304</v>
      </c>
      <c r="S1" s="12"/>
      <c r="T1" s="95"/>
      <c r="U1" s="95"/>
      <c r="V1" s="95"/>
      <c r="W1" s="95"/>
      <c r="X1" s="95"/>
      <c r="Y1" s="96"/>
      <c r="Z1" s="96"/>
      <c r="AA1" s="96"/>
      <c r="AB1" s="95"/>
      <c r="AC1" s="95"/>
      <c r="AD1" s="95"/>
      <c r="AE1" s="95"/>
      <c r="AF1" s="95"/>
    </row>
    <row r="2" spans="1:32" ht="16.5" customHeight="1">
      <c r="A2" s="55" t="s">
        <v>305</v>
      </c>
      <c r="B2" s="97">
        <v>1</v>
      </c>
      <c r="C2" s="98">
        <v>1</v>
      </c>
      <c r="D2" s="15" t="s">
        <v>30</v>
      </c>
      <c r="E2" s="55" t="str">
        <f>VLOOKUP(D2,'ATHLETE LIST'!A$2:B$151,2,FALSE)</f>
        <v>ETIN</v>
      </c>
      <c r="F2" s="55" t="s">
        <v>24</v>
      </c>
      <c r="G2" s="55" t="s">
        <v>306</v>
      </c>
      <c r="H2" s="55" t="s">
        <v>307</v>
      </c>
      <c r="I2" s="55" t="s">
        <v>306</v>
      </c>
      <c r="J2" s="55" t="s">
        <v>307</v>
      </c>
      <c r="K2" s="70"/>
      <c r="L2" s="70"/>
      <c r="M2" s="99">
        <f t="shared" ref="M2:M33" si="0">N2</f>
        <v>10</v>
      </c>
      <c r="N2" s="99">
        <f>IF(ISBLANK(G2),0,VLOOKUP(G2,'DATA VALIDATION'!$J$3:$K$7,2,FALSE))+IF(ISBLANK(H2),0,VLOOKUP(H2,'DATA VALIDATION'!$J$3:$K$7,2,FALSE))+IF(ISBLANK(I2),0,VLOOKUP(I2,'DATA VALIDATION'!$J$3:$K$7,2,FALSE))+IF(ISBLANK(J2),0,VLOOKUP(J2,'DATA VALIDATION'!$J$3:$K$7,2,FALSE))+IF(ISBLANK(K2),0,VLOOKUP(K2,'DATA VALIDATION'!$J$3:$K$7,2,FALSE))+IF(ISBLANK(L2),0,VLOOKUP(L2,'DATA VALIDATION'!$J$3:$K$7,2,FALSE))</f>
        <v>10</v>
      </c>
      <c r="O2" s="100" t="str">
        <f t="shared" ref="O2:O33" si="1">P2</f>
        <v>B</v>
      </c>
      <c r="P2" s="101" t="str">
        <f>IF(COUNTA(G2:L2)=4,VLOOKUP(N2,'DATA VALIDATION'!$J$10:$L$13,3,TRUE),IF(COUNTA(G2:L2)=5,VLOOKUP(N2,'DATA VALIDATION'!$J$16:$L$19,3,TRUE),IF(COUNTA(G2:L2)=6,VLOOKUP(N2,'DATA VALIDATION'!$J$22:$L$25,3,TRUE),"")))</f>
        <v>B</v>
      </c>
      <c r="Q2" s="55" t="s">
        <v>308</v>
      </c>
      <c r="R2" s="55" t="s">
        <v>250</v>
      </c>
      <c r="S2" s="12"/>
      <c r="T2" s="95"/>
      <c r="U2" s="95"/>
      <c r="V2" s="95"/>
      <c r="W2" s="95"/>
      <c r="X2" s="95"/>
      <c r="Y2" s="96"/>
      <c r="Z2" s="96"/>
      <c r="AA2" s="96"/>
      <c r="AB2" s="95"/>
      <c r="AC2" s="95"/>
      <c r="AD2" s="95"/>
      <c r="AE2" s="95"/>
      <c r="AF2" s="95"/>
    </row>
    <row r="3" spans="1:32" ht="16.5" customHeight="1">
      <c r="A3" s="55" t="s">
        <v>305</v>
      </c>
      <c r="B3" s="102">
        <v>1</v>
      </c>
      <c r="C3" s="98">
        <v>2</v>
      </c>
      <c r="D3" s="15" t="s">
        <v>35</v>
      </c>
      <c r="E3" s="55" t="str">
        <f>VLOOKUP(D3,'ATHLETE LIST'!A$2:B$151,2,FALSE)</f>
        <v>ATLK</v>
      </c>
      <c r="F3" s="55" t="s">
        <v>24</v>
      </c>
      <c r="G3" s="55" t="s">
        <v>306</v>
      </c>
      <c r="H3" s="55" t="s">
        <v>307</v>
      </c>
      <c r="I3" s="55" t="s">
        <v>307</v>
      </c>
      <c r="J3" s="55" t="s">
        <v>309</v>
      </c>
      <c r="K3" s="70"/>
      <c r="L3" s="70"/>
      <c r="M3" s="99">
        <f t="shared" si="0"/>
        <v>12</v>
      </c>
      <c r="N3" s="99">
        <f>IF(ISBLANK(G3),0,VLOOKUP(G3,'DATA VALIDATION'!$J$3:$K$7,2,FALSE))+IF(ISBLANK(H3),0,VLOOKUP(H3,'DATA VALIDATION'!$J$3:$K$7,2,FALSE))+IF(ISBLANK(I3),0,VLOOKUP(I3,'DATA VALIDATION'!$J$3:$K$7,2,FALSE))+IF(ISBLANK(J3),0,VLOOKUP(J3,'DATA VALIDATION'!$J$3:$K$7,2,FALSE))+IF(ISBLANK(K3),0,VLOOKUP(K3,'DATA VALIDATION'!$J$3:$K$7,2,FALSE))+IF(ISBLANK(L3),0,VLOOKUP(L3,'DATA VALIDATION'!$J$3:$K$7,2,FALSE))</f>
        <v>12</v>
      </c>
      <c r="O3" s="100" t="str">
        <f t="shared" si="1"/>
        <v>B</v>
      </c>
      <c r="P3" s="101" t="str">
        <f>IF(COUNTA(G3:L3)=4,VLOOKUP(N3,'DATA VALIDATION'!$J$10:$L$13,3,TRUE),IF(COUNTA(G3:L3)=5,VLOOKUP(N3,'DATA VALIDATION'!$J$16:$L$19,3,TRUE),IF(COUNTA(G3:L3)=6,VLOOKUP(N3,'DATA VALIDATION'!$J$22:$L$25,3,TRUE),"")))</f>
        <v>B</v>
      </c>
      <c r="Q3" s="55" t="s">
        <v>308</v>
      </c>
      <c r="R3" s="55" t="s">
        <v>250</v>
      </c>
      <c r="S3" s="12"/>
      <c r="T3" s="95"/>
      <c r="U3" s="95"/>
      <c r="V3" s="95"/>
      <c r="W3" s="95"/>
      <c r="X3" s="95"/>
      <c r="Y3" s="96"/>
      <c r="Z3" s="96"/>
      <c r="AA3" s="96"/>
      <c r="AB3" s="95"/>
      <c r="AC3" s="95"/>
      <c r="AD3" s="95"/>
      <c r="AE3" s="95"/>
      <c r="AF3" s="95"/>
    </row>
    <row r="4" spans="1:32" ht="16.5" customHeight="1">
      <c r="A4" s="55" t="s">
        <v>305</v>
      </c>
      <c r="B4" s="102">
        <v>1</v>
      </c>
      <c r="C4" s="98">
        <v>3</v>
      </c>
      <c r="D4" s="15" t="s">
        <v>40</v>
      </c>
      <c r="E4" s="55" t="str">
        <f>VLOOKUP(D4,'ATHLETE LIST'!A$2:B$151,2,FALSE)</f>
        <v>ETIN</v>
      </c>
      <c r="F4" s="55" t="s">
        <v>24</v>
      </c>
      <c r="G4" s="55" t="s">
        <v>306</v>
      </c>
      <c r="H4" s="55" t="s">
        <v>307</v>
      </c>
      <c r="I4" s="55" t="s">
        <v>306</v>
      </c>
      <c r="J4" s="55" t="s">
        <v>306</v>
      </c>
      <c r="K4" s="70"/>
      <c r="L4" s="70"/>
      <c r="M4" s="99">
        <f t="shared" si="0"/>
        <v>9</v>
      </c>
      <c r="N4" s="99">
        <f>IF(ISBLANK(G4),0,VLOOKUP(G4,'DATA VALIDATION'!$J$3:$K$7,2,FALSE))+IF(ISBLANK(H4),0,VLOOKUP(H4,'DATA VALIDATION'!$J$3:$K$7,2,FALSE))+IF(ISBLANK(I4),0,VLOOKUP(I4,'DATA VALIDATION'!$J$3:$K$7,2,FALSE))+IF(ISBLANK(J4),0,VLOOKUP(J4,'DATA VALIDATION'!$J$3:$K$7,2,FALSE))+IF(ISBLANK(K4),0,VLOOKUP(K4,'DATA VALIDATION'!$J$3:$K$7,2,FALSE))+IF(ISBLANK(L4),0,VLOOKUP(L4,'DATA VALIDATION'!$J$3:$K$7,2,FALSE))</f>
        <v>9</v>
      </c>
      <c r="O4" s="100" t="str">
        <f t="shared" si="1"/>
        <v>C</v>
      </c>
      <c r="P4" s="101" t="str">
        <f>IF(COUNTA(G4:L4)=4,VLOOKUP(N4,'DATA VALIDATION'!$J$10:$L$13,3,TRUE),IF(COUNTA(G4:L4)=5,VLOOKUP(N4,'DATA VALIDATION'!$J$16:$L$19,3,TRUE),IF(COUNTA(G4:L4)=6,VLOOKUP(N4,'DATA VALIDATION'!$J$22:$L$25,3,TRUE),"")))</f>
        <v>C</v>
      </c>
      <c r="Q4" s="55" t="s">
        <v>308</v>
      </c>
      <c r="R4" s="55" t="s">
        <v>250</v>
      </c>
      <c r="S4" s="12"/>
      <c r="T4" s="95"/>
      <c r="U4" s="95"/>
      <c r="V4" s="95"/>
      <c r="W4" s="95"/>
      <c r="X4" s="95"/>
      <c r="Y4" s="96"/>
      <c r="Z4" s="96"/>
      <c r="AA4" s="96"/>
      <c r="AB4" s="95"/>
      <c r="AC4" s="95"/>
      <c r="AD4" s="95"/>
      <c r="AE4" s="95"/>
      <c r="AF4" s="95"/>
    </row>
    <row r="5" spans="1:32" ht="16.5" customHeight="1">
      <c r="A5" s="55" t="s">
        <v>305</v>
      </c>
      <c r="B5" s="102">
        <v>1</v>
      </c>
      <c r="C5" s="98">
        <v>4</v>
      </c>
      <c r="D5" s="15" t="s">
        <v>310</v>
      </c>
      <c r="E5" s="55" t="str">
        <f>VLOOKUP(D5,'ATHLETE LIST'!A$2:B$151,2,FALSE)</f>
        <v>ETIN</v>
      </c>
      <c r="F5" s="55" t="s">
        <v>24</v>
      </c>
      <c r="G5" s="55" t="s">
        <v>306</v>
      </c>
      <c r="H5" s="55" t="s">
        <v>307</v>
      </c>
      <c r="I5" s="55" t="s">
        <v>307</v>
      </c>
      <c r="J5" s="55" t="s">
        <v>309</v>
      </c>
      <c r="K5" s="70"/>
      <c r="L5" s="70"/>
      <c r="M5" s="99">
        <f t="shared" si="0"/>
        <v>12</v>
      </c>
      <c r="N5" s="99">
        <f>IF(ISBLANK(G5),0,VLOOKUP(G5,'DATA VALIDATION'!$J$3:$K$7,2,FALSE))+IF(ISBLANK(H5),0,VLOOKUP(H5,'DATA VALIDATION'!$J$3:$K$7,2,FALSE))+IF(ISBLANK(I5),0,VLOOKUP(I5,'DATA VALIDATION'!$J$3:$K$7,2,FALSE))+IF(ISBLANK(J5),0,VLOOKUP(J5,'DATA VALIDATION'!$J$3:$K$7,2,FALSE))+IF(ISBLANK(K5),0,VLOOKUP(K5,'DATA VALIDATION'!$J$3:$K$7,2,FALSE))+IF(ISBLANK(L5),0,VLOOKUP(L5,'DATA VALIDATION'!$J$3:$K$7,2,FALSE))</f>
        <v>12</v>
      </c>
      <c r="O5" s="100" t="str">
        <f t="shared" si="1"/>
        <v>B</v>
      </c>
      <c r="P5" s="101" t="str">
        <f>IF(COUNTA(G5:L5)=4,VLOOKUP(N5,'DATA VALIDATION'!$J$10:$L$13,3,TRUE),IF(COUNTA(G5:L5)=5,VLOOKUP(N5,'DATA VALIDATION'!$J$16:$L$19,3,TRUE),IF(COUNTA(G5:L5)=6,VLOOKUP(N5,'DATA VALIDATION'!$J$22:$L$25,3,TRUE),"")))</f>
        <v>B</v>
      </c>
      <c r="Q5" s="55" t="s">
        <v>308</v>
      </c>
      <c r="R5" s="55" t="s">
        <v>250</v>
      </c>
      <c r="S5" s="12"/>
      <c r="T5" s="95"/>
      <c r="U5" s="95"/>
      <c r="V5" s="95"/>
      <c r="W5" s="95"/>
      <c r="X5" s="95"/>
      <c r="Y5" s="96"/>
      <c r="Z5" s="96"/>
      <c r="AA5" s="96"/>
      <c r="AB5" s="95"/>
      <c r="AC5" s="95"/>
      <c r="AD5" s="95"/>
      <c r="AE5" s="95"/>
      <c r="AF5" s="95"/>
    </row>
    <row r="6" spans="1:32" ht="16.5" customHeight="1">
      <c r="A6" s="55" t="s">
        <v>305</v>
      </c>
      <c r="B6" s="102">
        <v>1</v>
      </c>
      <c r="C6" s="98">
        <v>5</v>
      </c>
      <c r="D6" s="15" t="s">
        <v>50</v>
      </c>
      <c r="E6" s="55" t="str">
        <f>VLOOKUP(D6,'ATHLETE LIST'!A$2:B$151,2,FALSE)</f>
        <v>ATLK</v>
      </c>
      <c r="F6" s="55" t="s">
        <v>24</v>
      </c>
      <c r="G6" s="55" t="s">
        <v>306</v>
      </c>
      <c r="H6" s="55" t="s">
        <v>307</v>
      </c>
      <c r="I6" s="55" t="s">
        <v>307</v>
      </c>
      <c r="J6" s="55" t="s">
        <v>306</v>
      </c>
      <c r="K6" s="70"/>
      <c r="L6" s="70"/>
      <c r="M6" s="99">
        <f t="shared" si="0"/>
        <v>10</v>
      </c>
      <c r="N6" s="99">
        <f>IF(ISBLANK(G6),0,VLOOKUP(G6,'DATA VALIDATION'!$J$3:$K$7,2,FALSE))+IF(ISBLANK(H6),0,VLOOKUP(H6,'DATA VALIDATION'!$J$3:$K$7,2,FALSE))+IF(ISBLANK(I6),0,VLOOKUP(I6,'DATA VALIDATION'!$J$3:$K$7,2,FALSE))+IF(ISBLANK(J6),0,VLOOKUP(J6,'DATA VALIDATION'!$J$3:$K$7,2,FALSE))+IF(ISBLANK(K6),0,VLOOKUP(K6,'DATA VALIDATION'!$J$3:$K$7,2,FALSE))+IF(ISBLANK(L6),0,VLOOKUP(L6,'DATA VALIDATION'!$J$3:$K$7,2,FALSE))</f>
        <v>10</v>
      </c>
      <c r="O6" s="100" t="str">
        <f t="shared" si="1"/>
        <v>B</v>
      </c>
      <c r="P6" s="101" t="str">
        <f>IF(COUNTA(G6:L6)=4,VLOOKUP(N6,'DATA VALIDATION'!$J$10:$L$13,3,TRUE),IF(COUNTA(G6:L6)=5,VLOOKUP(N6,'DATA VALIDATION'!$J$16:$L$19,3,TRUE),IF(COUNTA(G6:L6)=6,VLOOKUP(N6,'DATA VALIDATION'!$J$22:$L$25,3,TRUE),"")))</f>
        <v>B</v>
      </c>
      <c r="Q6" s="55" t="s">
        <v>308</v>
      </c>
      <c r="R6" s="55" t="s">
        <v>250</v>
      </c>
      <c r="S6" s="12"/>
      <c r="T6" s="95"/>
      <c r="U6" s="95"/>
      <c r="V6" s="95"/>
      <c r="W6" s="95"/>
      <c r="X6" s="95"/>
      <c r="Y6" s="96"/>
      <c r="Z6" s="96"/>
      <c r="AA6" s="96"/>
      <c r="AB6" s="95"/>
      <c r="AC6" s="95"/>
      <c r="AD6" s="95"/>
      <c r="AE6" s="95"/>
      <c r="AF6" s="95"/>
    </row>
    <row r="7" spans="1:32" ht="16.5" customHeight="1">
      <c r="A7" s="55" t="s">
        <v>305</v>
      </c>
      <c r="B7" s="103">
        <v>1</v>
      </c>
      <c r="C7" s="98">
        <v>6</v>
      </c>
      <c r="D7" s="15" t="s">
        <v>55</v>
      </c>
      <c r="E7" s="55" t="str">
        <f>VLOOKUP(D7,'ATHLETE LIST'!A$2:B$151,2,FALSE)</f>
        <v>ETIN</v>
      </c>
      <c r="F7" s="55" t="s">
        <v>24</v>
      </c>
      <c r="G7" s="55" t="s">
        <v>306</v>
      </c>
      <c r="H7" s="55" t="s">
        <v>307</v>
      </c>
      <c r="I7" s="55" t="s">
        <v>306</v>
      </c>
      <c r="J7" s="55" t="s">
        <v>306</v>
      </c>
      <c r="K7" s="70"/>
      <c r="L7" s="70"/>
      <c r="M7" s="99">
        <f t="shared" si="0"/>
        <v>9</v>
      </c>
      <c r="N7" s="99">
        <f>IF(ISBLANK(G7),0,VLOOKUP(G7,'DATA VALIDATION'!$J$3:$K$7,2,FALSE))+IF(ISBLANK(H7),0,VLOOKUP(H7,'DATA VALIDATION'!$J$3:$K$7,2,FALSE))+IF(ISBLANK(I7),0,VLOOKUP(I7,'DATA VALIDATION'!$J$3:$K$7,2,FALSE))+IF(ISBLANK(J7),0,VLOOKUP(J7,'DATA VALIDATION'!$J$3:$K$7,2,FALSE))+IF(ISBLANK(K7),0,VLOOKUP(K7,'DATA VALIDATION'!$J$3:$K$7,2,FALSE))+IF(ISBLANK(L7),0,VLOOKUP(L7,'DATA VALIDATION'!$J$3:$K$7,2,FALSE))</f>
        <v>9</v>
      </c>
      <c r="O7" s="100" t="str">
        <f t="shared" si="1"/>
        <v>C</v>
      </c>
      <c r="P7" s="101" t="str">
        <f>IF(COUNTA(G7:L7)=4,VLOOKUP(N7,'DATA VALIDATION'!$J$10:$L$13,3,TRUE),IF(COUNTA(G7:L7)=5,VLOOKUP(N7,'DATA VALIDATION'!$J$16:$L$19,3,TRUE),IF(COUNTA(G7:L7)=6,VLOOKUP(N7,'DATA VALIDATION'!$J$22:$L$25,3,TRUE),"")))</f>
        <v>C</v>
      </c>
      <c r="Q7" s="55" t="s">
        <v>308</v>
      </c>
      <c r="R7" s="55" t="s">
        <v>250</v>
      </c>
      <c r="S7" s="12"/>
      <c r="T7" s="95"/>
      <c r="U7" s="95"/>
      <c r="V7" s="95"/>
      <c r="W7" s="95"/>
      <c r="X7" s="95"/>
      <c r="Y7" s="96"/>
      <c r="Z7" s="96"/>
      <c r="AA7" s="96"/>
      <c r="AB7" s="95"/>
      <c r="AC7" s="95"/>
      <c r="AD7" s="95"/>
      <c r="AE7" s="95"/>
      <c r="AF7" s="95"/>
    </row>
    <row r="8" spans="1:32" ht="16.5" customHeight="1">
      <c r="A8" s="55" t="s">
        <v>305</v>
      </c>
      <c r="B8" s="98">
        <v>2</v>
      </c>
      <c r="C8" s="69">
        <v>1</v>
      </c>
      <c r="D8" s="15" t="s">
        <v>31</v>
      </c>
      <c r="E8" s="55" t="str">
        <f>VLOOKUP(D8,'ATHLETE LIST'!A$2:B$151,2,FALSE)</f>
        <v>ETIN</v>
      </c>
      <c r="F8" s="55" t="s">
        <v>25</v>
      </c>
      <c r="G8" s="55" t="s">
        <v>306</v>
      </c>
      <c r="H8" s="55" t="s">
        <v>306</v>
      </c>
      <c r="I8" s="55" t="s">
        <v>306</v>
      </c>
      <c r="J8" s="55" t="s">
        <v>307</v>
      </c>
      <c r="K8" s="70"/>
      <c r="L8" s="70"/>
      <c r="M8" s="99">
        <f t="shared" si="0"/>
        <v>9</v>
      </c>
      <c r="N8" s="99">
        <f>IF(ISBLANK(G8),0,VLOOKUP(G8,'DATA VALIDATION'!$J$3:$K$7,2,FALSE))+IF(ISBLANK(H8),0,VLOOKUP(H8,'DATA VALIDATION'!$J$3:$K$7,2,FALSE))+IF(ISBLANK(I8),0,VLOOKUP(I8,'DATA VALIDATION'!$J$3:$K$7,2,FALSE))+IF(ISBLANK(J8),0,VLOOKUP(J8,'DATA VALIDATION'!$J$3:$K$7,2,FALSE))+IF(ISBLANK(K8),0,VLOOKUP(K8,'DATA VALIDATION'!$J$3:$K$7,2,FALSE))+IF(ISBLANK(L8),0,VLOOKUP(L8,'DATA VALIDATION'!$J$3:$K$7,2,FALSE))</f>
        <v>9</v>
      </c>
      <c r="O8" s="100" t="str">
        <f t="shared" si="1"/>
        <v>C</v>
      </c>
      <c r="P8" s="101" t="str">
        <f>IF(COUNTA(G8:L8)=4,VLOOKUP(N8,'DATA VALIDATION'!$J$10:$L$13,3,TRUE),IF(COUNTA(G8:L8)=5,VLOOKUP(N8,'DATA VALIDATION'!$J$16:$L$19,3,TRUE),IF(COUNTA(G8:L8)=6,VLOOKUP(N8,'DATA VALIDATION'!$J$22:$L$25,3,TRUE),"")))</f>
        <v>C</v>
      </c>
      <c r="Q8" s="55" t="s">
        <v>308</v>
      </c>
      <c r="R8" s="55" t="s">
        <v>250</v>
      </c>
      <c r="S8" s="12"/>
      <c r="T8" s="95"/>
      <c r="U8" s="95"/>
      <c r="V8" s="95"/>
      <c r="W8" s="95"/>
      <c r="X8" s="95"/>
      <c r="Y8" s="96"/>
      <c r="Z8" s="96"/>
      <c r="AA8" s="96"/>
      <c r="AB8" s="95"/>
      <c r="AC8" s="95"/>
      <c r="AD8" s="95"/>
      <c r="AE8" s="95"/>
      <c r="AF8" s="95"/>
    </row>
    <row r="9" spans="1:32" ht="16.5" customHeight="1">
      <c r="A9" s="55" t="s">
        <v>305</v>
      </c>
      <c r="B9" s="98">
        <v>2</v>
      </c>
      <c r="C9" s="69">
        <v>2</v>
      </c>
      <c r="D9" s="15" t="s">
        <v>36</v>
      </c>
      <c r="E9" s="55" t="str">
        <f>VLOOKUP(D9,'ATHLETE LIST'!A$2:B$151,2,FALSE)</f>
        <v>ETIN</v>
      </c>
      <c r="F9" s="55" t="s">
        <v>25</v>
      </c>
      <c r="G9" s="55" t="s">
        <v>311</v>
      </c>
      <c r="H9" s="55" t="s">
        <v>306</v>
      </c>
      <c r="I9" s="55" t="s">
        <v>306</v>
      </c>
      <c r="J9" s="55" t="s">
        <v>306</v>
      </c>
      <c r="K9" s="70"/>
      <c r="L9" s="70"/>
      <c r="M9" s="99">
        <f t="shared" si="0"/>
        <v>7</v>
      </c>
      <c r="N9" s="99">
        <f>IF(ISBLANK(G9),0,VLOOKUP(G9,'DATA VALIDATION'!$J$3:$K$7,2,FALSE))+IF(ISBLANK(H9),0,VLOOKUP(H9,'DATA VALIDATION'!$J$3:$K$7,2,FALSE))+IF(ISBLANK(I9),0,VLOOKUP(I9,'DATA VALIDATION'!$J$3:$K$7,2,FALSE))+IF(ISBLANK(J9),0,VLOOKUP(J9,'DATA VALIDATION'!$J$3:$K$7,2,FALSE))+IF(ISBLANK(K9),0,VLOOKUP(K9,'DATA VALIDATION'!$J$3:$K$7,2,FALSE))+IF(ISBLANK(L9),0,VLOOKUP(L9,'DATA VALIDATION'!$J$3:$K$7,2,FALSE))</f>
        <v>7</v>
      </c>
      <c r="O9" s="100" t="str">
        <f t="shared" si="1"/>
        <v>C</v>
      </c>
      <c r="P9" s="101" t="str">
        <f>IF(COUNTA(G9:L9)=4,VLOOKUP(N9,'DATA VALIDATION'!$J$10:$L$13,3,TRUE),IF(COUNTA(G9:L9)=5,VLOOKUP(N9,'DATA VALIDATION'!$J$16:$L$19,3,TRUE),IF(COUNTA(G9:L9)=6,VLOOKUP(N9,'DATA VALIDATION'!$J$22:$L$25,3,TRUE),"")))</f>
        <v>C</v>
      </c>
      <c r="Q9" s="55" t="s">
        <v>308</v>
      </c>
      <c r="R9" s="55" t="s">
        <v>250</v>
      </c>
      <c r="S9" s="12"/>
      <c r="T9" s="95"/>
      <c r="U9" s="95"/>
      <c r="V9" s="95"/>
      <c r="W9" s="95"/>
      <c r="X9" s="95"/>
      <c r="Y9" s="96"/>
      <c r="Z9" s="96"/>
      <c r="AA9" s="96"/>
      <c r="AB9" s="95"/>
      <c r="AC9" s="95"/>
      <c r="AD9" s="95"/>
      <c r="AE9" s="95"/>
      <c r="AF9" s="95"/>
    </row>
    <row r="10" spans="1:32" ht="16.5" customHeight="1">
      <c r="A10" s="55" t="s">
        <v>305</v>
      </c>
      <c r="B10" s="98">
        <v>2</v>
      </c>
      <c r="C10" s="69">
        <v>3</v>
      </c>
      <c r="D10" s="15" t="s">
        <v>41</v>
      </c>
      <c r="E10" s="55" t="str">
        <f>VLOOKUP(D10,'ATHLETE LIST'!A$2:B$151,2,FALSE)</f>
        <v>ATLK</v>
      </c>
      <c r="F10" s="55" t="s">
        <v>25</v>
      </c>
      <c r="G10" s="55" t="s">
        <v>309</v>
      </c>
      <c r="H10" s="55" t="s">
        <v>309</v>
      </c>
      <c r="I10" s="55" t="s">
        <v>309</v>
      </c>
      <c r="J10" s="55" t="s">
        <v>309</v>
      </c>
      <c r="K10" s="70"/>
      <c r="L10" s="70"/>
      <c r="M10" s="99">
        <f t="shared" si="0"/>
        <v>16</v>
      </c>
      <c r="N10" s="99">
        <f>IF(ISBLANK(G10),0,VLOOKUP(G10,'DATA VALIDATION'!$J$3:$K$7,2,FALSE))+IF(ISBLANK(H10),0,VLOOKUP(H10,'DATA VALIDATION'!$J$3:$K$7,2,FALSE))+IF(ISBLANK(I10),0,VLOOKUP(I10,'DATA VALIDATION'!$J$3:$K$7,2,FALSE))+IF(ISBLANK(J10),0,VLOOKUP(J10,'DATA VALIDATION'!$J$3:$K$7,2,FALSE))+IF(ISBLANK(K10),0,VLOOKUP(K10,'DATA VALIDATION'!$J$3:$K$7,2,FALSE))+IF(ISBLANK(L10),0,VLOOKUP(L10,'DATA VALIDATION'!$J$3:$K$7,2,FALSE))</f>
        <v>16</v>
      </c>
      <c r="O10" s="100" t="str">
        <f t="shared" si="1"/>
        <v>A</v>
      </c>
      <c r="P10" s="101" t="str">
        <f>IF(COUNTA(G10:L10)=4,VLOOKUP(N10,'DATA VALIDATION'!$J$10:$L$13,3,TRUE),IF(COUNTA(G10:L10)=5,VLOOKUP(N10,'DATA VALIDATION'!$J$16:$L$19,3,TRUE),IF(COUNTA(G10:L10)=6,VLOOKUP(N10,'DATA VALIDATION'!$J$22:$L$25,3,TRUE),"")))</f>
        <v>A</v>
      </c>
      <c r="Q10" s="55" t="s">
        <v>308</v>
      </c>
      <c r="R10" s="55" t="s">
        <v>250</v>
      </c>
      <c r="S10" s="12"/>
      <c r="T10" s="95"/>
      <c r="U10" s="95"/>
      <c r="V10" s="95"/>
      <c r="W10" s="95"/>
      <c r="X10" s="95"/>
      <c r="Y10" s="96"/>
      <c r="Z10" s="96"/>
      <c r="AA10" s="96"/>
      <c r="AB10" s="95"/>
      <c r="AC10" s="95"/>
      <c r="AD10" s="95"/>
      <c r="AE10" s="95"/>
      <c r="AF10" s="95"/>
    </row>
    <row r="11" spans="1:32" ht="16.5" customHeight="1">
      <c r="A11" s="55" t="s">
        <v>305</v>
      </c>
      <c r="B11" s="98">
        <v>2</v>
      </c>
      <c r="C11" s="69">
        <v>4</v>
      </c>
      <c r="D11" s="15" t="s">
        <v>46</v>
      </c>
      <c r="E11" s="55" t="str">
        <f>VLOOKUP(D11,'ATHLETE LIST'!A$2:B$151,2,FALSE)</f>
        <v>ETIN</v>
      </c>
      <c r="F11" s="55" t="s">
        <v>25</v>
      </c>
      <c r="G11" s="55" t="s">
        <v>311</v>
      </c>
      <c r="H11" s="55" t="s">
        <v>306</v>
      </c>
      <c r="I11" s="55" t="s">
        <v>311</v>
      </c>
      <c r="J11" s="55" t="s">
        <v>306</v>
      </c>
      <c r="K11" s="70"/>
      <c r="L11" s="70"/>
      <c r="M11" s="99">
        <f t="shared" si="0"/>
        <v>6</v>
      </c>
      <c r="N11" s="99">
        <f>IF(ISBLANK(G11),0,VLOOKUP(G11,'DATA VALIDATION'!$J$3:$K$7,2,FALSE))+IF(ISBLANK(H11),0,VLOOKUP(H11,'DATA VALIDATION'!$J$3:$K$7,2,FALSE))+IF(ISBLANK(I11),0,VLOOKUP(I11,'DATA VALIDATION'!$J$3:$K$7,2,FALSE))+IF(ISBLANK(J11),0,VLOOKUP(J11,'DATA VALIDATION'!$J$3:$K$7,2,FALSE))+IF(ISBLANK(K11),0,VLOOKUP(K11,'DATA VALIDATION'!$J$3:$K$7,2,FALSE))+IF(ISBLANK(L11),0,VLOOKUP(L11,'DATA VALIDATION'!$J$3:$K$7,2,FALSE))</f>
        <v>6</v>
      </c>
      <c r="O11" s="100" t="str">
        <f t="shared" si="1"/>
        <v>C</v>
      </c>
      <c r="P11" s="101" t="str">
        <f>IF(COUNTA(G11:L11)=4,VLOOKUP(N11,'DATA VALIDATION'!$J$10:$L$13,3,TRUE),IF(COUNTA(G11:L11)=5,VLOOKUP(N11,'DATA VALIDATION'!$J$16:$L$19,3,TRUE),IF(COUNTA(G11:L11)=6,VLOOKUP(N11,'DATA VALIDATION'!$J$22:$L$25,3,TRUE),"")))</f>
        <v>C</v>
      </c>
      <c r="Q11" s="55" t="s">
        <v>308</v>
      </c>
      <c r="R11" s="55" t="s">
        <v>250</v>
      </c>
      <c r="S11" s="12"/>
      <c r="T11" s="95"/>
      <c r="U11" s="95"/>
      <c r="V11" s="95"/>
      <c r="W11" s="95"/>
      <c r="X11" s="95"/>
      <c r="Y11" s="96"/>
      <c r="Z11" s="96"/>
      <c r="AA11" s="96"/>
      <c r="AB11" s="95"/>
      <c r="AC11" s="95"/>
      <c r="AD11" s="95"/>
      <c r="AE11" s="95"/>
      <c r="AF11" s="95"/>
    </row>
    <row r="12" spans="1:32" ht="16.5" customHeight="1">
      <c r="A12" s="55" t="s">
        <v>305</v>
      </c>
      <c r="B12" s="69">
        <v>2</v>
      </c>
      <c r="C12" s="69">
        <v>5</v>
      </c>
      <c r="D12" s="15" t="s">
        <v>312</v>
      </c>
      <c r="E12" s="55" t="str">
        <f>VLOOKUP(D12,'ATHLETE LIST'!A$2:B$151,2,FALSE)</f>
        <v>ATLK</v>
      </c>
      <c r="F12" s="55" t="s">
        <v>25</v>
      </c>
      <c r="G12" s="55" t="s">
        <v>311</v>
      </c>
      <c r="H12" s="55" t="s">
        <v>311</v>
      </c>
      <c r="I12" s="55" t="s">
        <v>311</v>
      </c>
      <c r="J12" s="55" t="s">
        <v>306</v>
      </c>
      <c r="K12" s="70"/>
      <c r="L12" s="70"/>
      <c r="M12" s="99">
        <f t="shared" si="0"/>
        <v>5</v>
      </c>
      <c r="N12" s="99">
        <f>IF(ISBLANK(G12),0,VLOOKUP(G12,'DATA VALIDATION'!$J$3:$K$7,2,FALSE))+IF(ISBLANK(H12),0,VLOOKUP(H12,'DATA VALIDATION'!$J$3:$K$7,2,FALSE))+IF(ISBLANK(I12),0,VLOOKUP(I12,'DATA VALIDATION'!$J$3:$K$7,2,FALSE))+IF(ISBLANK(J12),0,VLOOKUP(J12,'DATA VALIDATION'!$J$3:$K$7,2,FALSE))+IF(ISBLANK(K12),0,VLOOKUP(K12,'DATA VALIDATION'!$J$3:$K$7,2,FALSE))+IF(ISBLANK(L12),0,VLOOKUP(L12,'DATA VALIDATION'!$J$3:$K$7,2,FALSE))</f>
        <v>5</v>
      </c>
      <c r="O12" s="71" t="str">
        <f t="shared" si="1"/>
        <v>D</v>
      </c>
      <c r="P12" s="68" t="str">
        <f>IF(COUNTA(G12:L12)=4,VLOOKUP(N12,'DATA VALIDATION'!$J$10:$L$13,3,TRUE),IF(COUNTA(G12:L12)=5,VLOOKUP(N12,'DATA VALIDATION'!$J$16:$L$19,3,TRUE),IF(COUNTA(G12:L12)=6,VLOOKUP(N12,'DATA VALIDATION'!$J$22:$L$25,3,TRUE),"")))</f>
        <v>D</v>
      </c>
      <c r="Q12" s="55" t="s">
        <v>308</v>
      </c>
      <c r="R12" s="55" t="s">
        <v>250</v>
      </c>
      <c r="S12" s="12"/>
      <c r="T12" s="95"/>
      <c r="U12" s="95"/>
      <c r="V12" s="95"/>
      <c r="W12" s="95"/>
      <c r="X12" s="95"/>
      <c r="Y12" s="96"/>
      <c r="Z12" s="96"/>
      <c r="AA12" s="96"/>
      <c r="AB12" s="95"/>
      <c r="AC12" s="95"/>
      <c r="AD12" s="95"/>
      <c r="AE12" s="95"/>
      <c r="AF12" s="95"/>
    </row>
    <row r="13" spans="1:32" ht="16.5" customHeight="1">
      <c r="A13" s="55" t="s">
        <v>305</v>
      </c>
      <c r="B13" s="69">
        <v>2</v>
      </c>
      <c r="C13" s="69">
        <v>6</v>
      </c>
      <c r="D13" s="15" t="s">
        <v>313</v>
      </c>
      <c r="E13" s="55" t="str">
        <f>VLOOKUP(D13,'ATHLETE LIST'!A$2:B$151,2,FALSE)</f>
        <v>ETIN</v>
      </c>
      <c r="F13" s="55" t="s">
        <v>25</v>
      </c>
      <c r="G13" s="55" t="s">
        <v>306</v>
      </c>
      <c r="H13" s="55" t="s">
        <v>306</v>
      </c>
      <c r="I13" s="55" t="s">
        <v>306</v>
      </c>
      <c r="J13" s="55" t="s">
        <v>307</v>
      </c>
      <c r="K13" s="70"/>
      <c r="L13" s="70"/>
      <c r="M13" s="99">
        <f t="shared" si="0"/>
        <v>9</v>
      </c>
      <c r="N13" s="99">
        <f>IF(ISBLANK(G13),0,VLOOKUP(G13,'DATA VALIDATION'!$J$3:$K$7,2,FALSE))+IF(ISBLANK(H13),0,VLOOKUP(H13,'DATA VALIDATION'!$J$3:$K$7,2,FALSE))+IF(ISBLANK(I13),0,VLOOKUP(I13,'DATA VALIDATION'!$J$3:$K$7,2,FALSE))+IF(ISBLANK(J13),0,VLOOKUP(J13,'DATA VALIDATION'!$J$3:$K$7,2,FALSE))+IF(ISBLANK(K13),0,VLOOKUP(K13,'DATA VALIDATION'!$J$3:$K$7,2,FALSE))+IF(ISBLANK(L13),0,VLOOKUP(L13,'DATA VALIDATION'!$J$3:$K$7,2,FALSE))</f>
        <v>9</v>
      </c>
      <c r="O13" s="100" t="str">
        <f t="shared" si="1"/>
        <v>C</v>
      </c>
      <c r="P13" s="101" t="str">
        <f>IF(COUNTA(G13:L13)=4,VLOOKUP(N13,'DATA VALIDATION'!$J$10:$L$13,3,TRUE),IF(COUNTA(G13:L13)=5,VLOOKUP(N13,'DATA VALIDATION'!$J$16:$L$19,3,TRUE),IF(COUNTA(G13:L13)=6,VLOOKUP(N13,'DATA VALIDATION'!$J$22:$L$25,3,TRUE),"")))</f>
        <v>C</v>
      </c>
      <c r="Q13" s="55" t="s">
        <v>308</v>
      </c>
      <c r="R13" s="55" t="s">
        <v>250</v>
      </c>
      <c r="S13" s="12"/>
      <c r="T13" s="95"/>
      <c r="U13" s="95"/>
      <c r="V13" s="95"/>
      <c r="W13" s="95"/>
      <c r="X13" s="95"/>
      <c r="Y13" s="96"/>
      <c r="Z13" s="96"/>
      <c r="AA13" s="96"/>
      <c r="AB13" s="95"/>
      <c r="AC13" s="95"/>
      <c r="AD13" s="95"/>
      <c r="AE13" s="95"/>
      <c r="AF13" s="95"/>
    </row>
    <row r="14" spans="1:32" ht="16.5" customHeight="1">
      <c r="A14" s="55" t="s">
        <v>305</v>
      </c>
      <c r="B14" s="69">
        <v>3</v>
      </c>
      <c r="C14" s="69">
        <v>1</v>
      </c>
      <c r="D14" s="15" t="s">
        <v>32</v>
      </c>
      <c r="E14" s="55" t="str">
        <f>VLOOKUP(D14,'ATHLETE LIST'!A$2:B$151,2,FALSE)</f>
        <v>FBT</v>
      </c>
      <c r="F14" s="55" t="s">
        <v>26</v>
      </c>
      <c r="G14" s="55" t="s">
        <v>307</v>
      </c>
      <c r="H14" s="55" t="s">
        <v>307</v>
      </c>
      <c r="I14" s="55" t="s">
        <v>307</v>
      </c>
      <c r="J14" s="55" t="s">
        <v>309</v>
      </c>
      <c r="K14" s="70"/>
      <c r="L14" s="70"/>
      <c r="M14" s="99">
        <f t="shared" si="0"/>
        <v>13</v>
      </c>
      <c r="N14" s="99">
        <f>IF(ISBLANK(G14),0,VLOOKUP(G14,'DATA VALIDATION'!$J$3:$K$7,2,FALSE))+IF(ISBLANK(H14),0,VLOOKUP(H14,'DATA VALIDATION'!$J$3:$K$7,2,FALSE))+IF(ISBLANK(I14),0,VLOOKUP(I14,'DATA VALIDATION'!$J$3:$K$7,2,FALSE))+IF(ISBLANK(J14),0,VLOOKUP(J14,'DATA VALIDATION'!$J$3:$K$7,2,FALSE))+IF(ISBLANK(K14),0,VLOOKUP(K14,'DATA VALIDATION'!$J$3:$K$7,2,FALSE))+IF(ISBLANK(L14),0,VLOOKUP(L14,'DATA VALIDATION'!$J$3:$K$7,2,FALSE))</f>
        <v>13</v>
      </c>
      <c r="O14" s="100" t="str">
        <f t="shared" si="1"/>
        <v>B</v>
      </c>
      <c r="P14" s="101" t="str">
        <f>IF(COUNTA(G14:L14)=4,VLOOKUP(N14,'DATA VALIDATION'!$J$10:$L$13,3,TRUE),IF(COUNTA(G14:L14)=5,VLOOKUP(N14,'DATA VALIDATION'!$J$16:$L$19,3,TRUE),IF(COUNTA(G14:L14)=6,VLOOKUP(N14,'DATA VALIDATION'!$J$22:$L$25,3,TRUE),"")))</f>
        <v>B</v>
      </c>
      <c r="Q14" s="55" t="s">
        <v>308</v>
      </c>
      <c r="R14" s="55" t="s">
        <v>250</v>
      </c>
      <c r="S14" s="12"/>
      <c r="T14" s="95"/>
      <c r="U14" s="95"/>
      <c r="V14" s="95"/>
      <c r="W14" s="95"/>
      <c r="X14" s="95"/>
      <c r="Y14" s="96"/>
      <c r="Z14" s="96"/>
      <c r="AA14" s="96"/>
      <c r="AB14" s="95"/>
      <c r="AC14" s="95"/>
      <c r="AD14" s="95"/>
      <c r="AE14" s="95"/>
      <c r="AF14" s="95"/>
    </row>
    <row r="15" spans="1:32" ht="16.5" customHeight="1">
      <c r="A15" s="55" t="s">
        <v>305</v>
      </c>
      <c r="B15" s="69">
        <v>3</v>
      </c>
      <c r="C15" s="69">
        <v>2</v>
      </c>
      <c r="D15" s="15" t="s">
        <v>37</v>
      </c>
      <c r="E15" s="55" t="str">
        <f>VLOOKUP(D15,'ATHLETE LIST'!A$2:B$151,2,FALSE)</f>
        <v>ATLK</v>
      </c>
      <c r="F15" s="55" t="s">
        <v>26</v>
      </c>
      <c r="G15" s="55" t="s">
        <v>306</v>
      </c>
      <c r="H15" s="55" t="s">
        <v>307</v>
      </c>
      <c r="I15" s="55" t="s">
        <v>306</v>
      </c>
      <c r="J15" s="55" t="s">
        <v>307</v>
      </c>
      <c r="K15" s="70"/>
      <c r="L15" s="70"/>
      <c r="M15" s="99">
        <f t="shared" si="0"/>
        <v>10</v>
      </c>
      <c r="N15" s="99">
        <f>IF(ISBLANK(G15),0,VLOOKUP(G15,'DATA VALIDATION'!$J$3:$K$7,2,FALSE))+IF(ISBLANK(H15),0,VLOOKUP(H15,'DATA VALIDATION'!$J$3:$K$7,2,FALSE))+IF(ISBLANK(I15),0,VLOOKUP(I15,'DATA VALIDATION'!$J$3:$K$7,2,FALSE))+IF(ISBLANK(J15),0,VLOOKUP(J15,'DATA VALIDATION'!$J$3:$K$7,2,FALSE))+IF(ISBLANK(K15),0,VLOOKUP(K15,'DATA VALIDATION'!$J$3:$K$7,2,FALSE))+IF(ISBLANK(L15),0,VLOOKUP(L15,'DATA VALIDATION'!$J$3:$K$7,2,FALSE))</f>
        <v>10</v>
      </c>
      <c r="O15" s="100" t="str">
        <f t="shared" si="1"/>
        <v>B</v>
      </c>
      <c r="P15" s="101" t="str">
        <f>IF(COUNTA(G15:L15)=4,VLOOKUP(N15,'DATA VALIDATION'!$J$10:$L$13,3,TRUE),IF(COUNTA(G15:L15)=5,VLOOKUP(N15,'DATA VALIDATION'!$J$16:$L$19,3,TRUE),IF(COUNTA(G15:L15)=6,VLOOKUP(N15,'DATA VALIDATION'!$J$22:$L$25,3,TRUE),"")))</f>
        <v>B</v>
      </c>
      <c r="Q15" s="55" t="s">
        <v>308</v>
      </c>
      <c r="R15" s="55" t="s">
        <v>250</v>
      </c>
      <c r="S15" s="12"/>
      <c r="T15" s="95"/>
      <c r="U15" s="95"/>
      <c r="V15" s="95"/>
      <c r="W15" s="95"/>
      <c r="X15" s="95"/>
      <c r="Y15" s="96"/>
      <c r="Z15" s="96"/>
      <c r="AA15" s="96"/>
      <c r="AB15" s="95"/>
      <c r="AC15" s="95"/>
      <c r="AD15" s="95"/>
      <c r="AE15" s="95"/>
      <c r="AF15" s="95"/>
    </row>
    <row r="16" spans="1:32" ht="16.5" customHeight="1">
      <c r="A16" s="55" t="s">
        <v>305</v>
      </c>
      <c r="B16" s="69">
        <v>3</v>
      </c>
      <c r="C16" s="69">
        <v>3</v>
      </c>
      <c r="D16" s="15" t="s">
        <v>42</v>
      </c>
      <c r="E16" s="55" t="str">
        <f>VLOOKUP(D16,'ATHLETE LIST'!A$2:B$151,2,FALSE)</f>
        <v>STAR</v>
      </c>
      <c r="F16" s="55" t="s">
        <v>26</v>
      </c>
      <c r="G16" s="55" t="s">
        <v>306</v>
      </c>
      <c r="H16" s="55" t="s">
        <v>307</v>
      </c>
      <c r="I16" s="55" t="s">
        <v>306</v>
      </c>
      <c r="J16" s="55" t="s">
        <v>307</v>
      </c>
      <c r="K16" s="70"/>
      <c r="L16" s="70"/>
      <c r="M16" s="99">
        <f t="shared" si="0"/>
        <v>10</v>
      </c>
      <c r="N16" s="99">
        <f>IF(ISBLANK(G16),0,VLOOKUP(G16,'DATA VALIDATION'!$J$3:$K$7,2,FALSE))+IF(ISBLANK(H16),0,VLOOKUP(H16,'DATA VALIDATION'!$J$3:$K$7,2,FALSE))+IF(ISBLANK(I16),0,VLOOKUP(I16,'DATA VALIDATION'!$J$3:$K$7,2,FALSE))+IF(ISBLANK(J16),0,VLOOKUP(J16,'DATA VALIDATION'!$J$3:$K$7,2,FALSE))+IF(ISBLANK(K16),0,VLOOKUP(K16,'DATA VALIDATION'!$J$3:$K$7,2,FALSE))+IF(ISBLANK(L16),0,VLOOKUP(L16,'DATA VALIDATION'!$J$3:$K$7,2,FALSE))</f>
        <v>10</v>
      </c>
      <c r="O16" s="100" t="str">
        <f t="shared" si="1"/>
        <v>B</v>
      </c>
      <c r="P16" s="101" t="str">
        <f>IF(COUNTA(G16:L16)=4,VLOOKUP(N16,'DATA VALIDATION'!$J$10:$L$13,3,TRUE),IF(COUNTA(G16:L16)=5,VLOOKUP(N16,'DATA VALIDATION'!$J$16:$L$19,3,TRUE),IF(COUNTA(G16:L16)=6,VLOOKUP(N16,'DATA VALIDATION'!$J$22:$L$25,3,TRUE),"")))</f>
        <v>B</v>
      </c>
      <c r="Q16" s="55" t="s">
        <v>308</v>
      </c>
      <c r="R16" s="55" t="s">
        <v>250</v>
      </c>
      <c r="S16" s="12"/>
      <c r="T16" s="95"/>
      <c r="U16" s="95"/>
      <c r="V16" s="95"/>
      <c r="W16" s="95"/>
      <c r="X16" s="95"/>
      <c r="Y16" s="96"/>
      <c r="Z16" s="96"/>
      <c r="AA16" s="96"/>
      <c r="AB16" s="95"/>
      <c r="AC16" s="95"/>
      <c r="AD16" s="95"/>
      <c r="AE16" s="95"/>
      <c r="AF16" s="95"/>
    </row>
    <row r="17" spans="1:32" ht="16.5" customHeight="1">
      <c r="A17" s="55" t="s">
        <v>305</v>
      </c>
      <c r="B17" s="69">
        <v>3</v>
      </c>
      <c r="C17" s="69">
        <v>4</v>
      </c>
      <c r="D17" s="15" t="s">
        <v>47</v>
      </c>
      <c r="E17" s="55" t="str">
        <f>VLOOKUP(D17,'ATHLETE LIST'!A$2:B$151,2,FALSE)</f>
        <v>ETIN</v>
      </c>
      <c r="F17" s="55" t="s">
        <v>26</v>
      </c>
      <c r="G17" s="55" t="s">
        <v>307</v>
      </c>
      <c r="H17" s="55" t="s">
        <v>309</v>
      </c>
      <c r="I17" s="55" t="s">
        <v>307</v>
      </c>
      <c r="J17" s="55" t="s">
        <v>307</v>
      </c>
      <c r="K17" s="70"/>
      <c r="L17" s="70"/>
      <c r="M17" s="99">
        <f t="shared" si="0"/>
        <v>13</v>
      </c>
      <c r="N17" s="99">
        <f>IF(ISBLANK(G17),0,VLOOKUP(G17,'DATA VALIDATION'!$J$3:$K$7,2,FALSE))+IF(ISBLANK(H17),0,VLOOKUP(H17,'DATA VALIDATION'!$J$3:$K$7,2,FALSE))+IF(ISBLANK(I17),0,VLOOKUP(I17,'DATA VALIDATION'!$J$3:$K$7,2,FALSE))+IF(ISBLANK(J17),0,VLOOKUP(J17,'DATA VALIDATION'!$J$3:$K$7,2,FALSE))+IF(ISBLANK(K17),0,VLOOKUP(K17,'DATA VALIDATION'!$J$3:$K$7,2,FALSE))+IF(ISBLANK(L17),0,VLOOKUP(L17,'DATA VALIDATION'!$J$3:$K$7,2,FALSE))</f>
        <v>13</v>
      </c>
      <c r="O17" s="100" t="str">
        <f t="shared" si="1"/>
        <v>B</v>
      </c>
      <c r="P17" s="101" t="str">
        <f>IF(COUNTA(G17:L17)=4,VLOOKUP(N17,'DATA VALIDATION'!$J$10:$L$13,3,TRUE),IF(COUNTA(G17:L17)=5,VLOOKUP(N17,'DATA VALIDATION'!$J$16:$L$19,3,TRUE),IF(COUNTA(G17:L17)=6,VLOOKUP(N17,'DATA VALIDATION'!$J$22:$L$25,3,TRUE),"")))</f>
        <v>B</v>
      </c>
      <c r="Q17" s="55" t="s">
        <v>308</v>
      </c>
      <c r="R17" s="55" t="s">
        <v>250</v>
      </c>
      <c r="S17" s="12"/>
      <c r="T17" s="95"/>
      <c r="U17" s="95"/>
      <c r="V17" s="95"/>
      <c r="W17" s="95"/>
      <c r="X17" s="95"/>
      <c r="Y17" s="96"/>
      <c r="Z17" s="96"/>
      <c r="AA17" s="96"/>
      <c r="AB17" s="95"/>
      <c r="AC17" s="95"/>
      <c r="AD17" s="95"/>
      <c r="AE17" s="95"/>
      <c r="AF17" s="95"/>
    </row>
    <row r="18" spans="1:32" ht="16.5" customHeight="1">
      <c r="A18" s="55" t="s">
        <v>305</v>
      </c>
      <c r="B18" s="69">
        <v>3</v>
      </c>
      <c r="C18" s="97">
        <v>5</v>
      </c>
      <c r="D18" s="15" t="s">
        <v>52</v>
      </c>
      <c r="E18" s="55" t="str">
        <f>VLOOKUP(D18,'ATHLETE LIST'!A$2:B$151,2,FALSE)</f>
        <v>FBT</v>
      </c>
      <c r="F18" s="55" t="s">
        <v>26</v>
      </c>
      <c r="G18" s="55" t="s">
        <v>307</v>
      </c>
      <c r="H18" s="55" t="s">
        <v>309</v>
      </c>
      <c r="I18" s="55" t="s">
        <v>307</v>
      </c>
      <c r="J18" s="55" t="s">
        <v>309</v>
      </c>
      <c r="K18" s="70"/>
      <c r="L18" s="70"/>
      <c r="M18" s="99">
        <f t="shared" si="0"/>
        <v>14</v>
      </c>
      <c r="N18" s="99">
        <f>IF(ISBLANK(G18),0,VLOOKUP(G18,'DATA VALIDATION'!$J$3:$K$7,2,FALSE))+IF(ISBLANK(H18),0,VLOOKUP(H18,'DATA VALIDATION'!$J$3:$K$7,2,FALSE))+IF(ISBLANK(I18),0,VLOOKUP(I18,'DATA VALIDATION'!$J$3:$K$7,2,FALSE))+IF(ISBLANK(J18),0,VLOOKUP(J18,'DATA VALIDATION'!$J$3:$K$7,2,FALSE))+IF(ISBLANK(K18),0,VLOOKUP(K18,'DATA VALIDATION'!$J$3:$K$7,2,FALSE))+IF(ISBLANK(L18),0,VLOOKUP(L18,'DATA VALIDATION'!$J$3:$K$7,2,FALSE))</f>
        <v>14</v>
      </c>
      <c r="O18" s="100" t="str">
        <f t="shared" si="1"/>
        <v>A</v>
      </c>
      <c r="P18" s="101" t="str">
        <f>IF(COUNTA(G18:L18)=4,VLOOKUP(N18,'DATA VALIDATION'!$J$10:$L$13,3,TRUE),IF(COUNTA(G18:L18)=5,VLOOKUP(N18,'DATA VALIDATION'!$J$16:$L$19,3,TRUE),IF(COUNTA(G18:L18)=6,VLOOKUP(N18,'DATA VALIDATION'!$J$22:$L$25,3,TRUE),"")))</f>
        <v>A</v>
      </c>
      <c r="Q18" s="55" t="s">
        <v>308</v>
      </c>
      <c r="R18" s="55" t="s">
        <v>250</v>
      </c>
      <c r="S18" s="12"/>
      <c r="T18" s="95"/>
      <c r="U18" s="95"/>
      <c r="V18" s="95"/>
      <c r="W18" s="95"/>
      <c r="X18" s="95"/>
      <c r="Y18" s="96"/>
      <c r="Z18" s="96"/>
      <c r="AA18" s="96"/>
      <c r="AB18" s="95"/>
      <c r="AC18" s="95"/>
      <c r="AD18" s="95"/>
      <c r="AE18" s="95"/>
      <c r="AF18" s="95"/>
    </row>
    <row r="19" spans="1:32" ht="16.5" customHeight="1">
      <c r="A19" s="55" t="s">
        <v>305</v>
      </c>
      <c r="B19" s="69">
        <v>4</v>
      </c>
      <c r="C19" s="104">
        <v>1</v>
      </c>
      <c r="D19" s="15" t="s">
        <v>33</v>
      </c>
      <c r="E19" s="55" t="str">
        <f>VLOOKUP(D19,'ATHLETE LIST'!A$2:B$151,2,FALSE)</f>
        <v>FBT</v>
      </c>
      <c r="F19" s="55" t="s">
        <v>27</v>
      </c>
      <c r="G19" s="70"/>
      <c r="H19" s="70"/>
      <c r="I19" s="70"/>
      <c r="J19" s="70"/>
      <c r="K19" s="70"/>
      <c r="L19" s="70"/>
      <c r="M19" s="99">
        <f t="shared" si="0"/>
        <v>0</v>
      </c>
      <c r="N19" s="99">
        <f>IF(ISBLANK(G19),0,VLOOKUP(G19,'DATA VALIDATION'!$J$3:$K$7,2,FALSE))+IF(ISBLANK(H19),0,VLOOKUP(H19,'DATA VALIDATION'!$J$3:$K$7,2,FALSE))+IF(ISBLANK(I19),0,VLOOKUP(I19,'DATA VALIDATION'!$J$3:$K$7,2,FALSE))+IF(ISBLANK(J19),0,VLOOKUP(J19,'DATA VALIDATION'!$J$3:$K$7,2,FALSE))+IF(ISBLANK(K19),0,VLOOKUP(K19,'DATA VALIDATION'!$J$3:$K$7,2,FALSE))+IF(ISBLANK(L19),0,VLOOKUP(L19,'DATA VALIDATION'!$J$3:$K$7,2,FALSE))</f>
        <v>0</v>
      </c>
      <c r="O19" s="71" t="str">
        <f t="shared" si="1"/>
        <v/>
      </c>
      <c r="P19" s="68" t="str">
        <f>IF(COUNTA(G19:L19)=4,VLOOKUP(N19,'DATA VALIDATION'!$J$10:$L$13,3,TRUE),IF(COUNTA(G19:L19)=5,VLOOKUP(N19,'DATA VALIDATION'!$J$16:$L$19,3,TRUE),IF(COUNTA(G19:L19)=6,VLOOKUP(N19,'DATA VALIDATION'!$J$22:$L$25,3,TRUE),"")))</f>
        <v/>
      </c>
      <c r="Q19" s="55" t="s">
        <v>308</v>
      </c>
      <c r="R19" s="55" t="s">
        <v>250</v>
      </c>
      <c r="S19" s="12"/>
      <c r="T19" s="95"/>
      <c r="U19" s="95"/>
      <c r="V19" s="95"/>
      <c r="W19" s="95"/>
      <c r="X19" s="95"/>
      <c r="Y19" s="96"/>
      <c r="Z19" s="96"/>
      <c r="AA19" s="96"/>
      <c r="AB19" s="95"/>
      <c r="AC19" s="95"/>
      <c r="AD19" s="95"/>
      <c r="AE19" s="95"/>
      <c r="AF19" s="95"/>
    </row>
    <row r="20" spans="1:32" ht="16.5" customHeight="1">
      <c r="A20" s="55" t="s">
        <v>305</v>
      </c>
      <c r="B20" s="69">
        <v>4</v>
      </c>
      <c r="C20" s="69">
        <v>2</v>
      </c>
      <c r="D20" s="15" t="s">
        <v>38</v>
      </c>
      <c r="E20" s="55" t="str">
        <f>VLOOKUP(D20,'ATHLETE LIST'!A$2:B$151,2,FALSE)</f>
        <v>FBT</v>
      </c>
      <c r="F20" s="55" t="s">
        <v>27</v>
      </c>
      <c r="G20" s="55" t="s">
        <v>311</v>
      </c>
      <c r="H20" s="55" t="s">
        <v>306</v>
      </c>
      <c r="I20" s="55" t="s">
        <v>306</v>
      </c>
      <c r="J20" s="55" t="s">
        <v>307</v>
      </c>
      <c r="K20" s="70"/>
      <c r="L20" s="70"/>
      <c r="M20" s="99">
        <f t="shared" si="0"/>
        <v>8</v>
      </c>
      <c r="N20" s="99">
        <f>IF(ISBLANK(G20),0,VLOOKUP(G20,'DATA VALIDATION'!$J$3:$K$7,2,FALSE))+IF(ISBLANK(H20),0,VLOOKUP(H20,'DATA VALIDATION'!$J$3:$K$7,2,FALSE))+IF(ISBLANK(I20),0,VLOOKUP(I20,'DATA VALIDATION'!$J$3:$K$7,2,FALSE))+IF(ISBLANK(J20),0,VLOOKUP(J20,'DATA VALIDATION'!$J$3:$K$7,2,FALSE))+IF(ISBLANK(K20),0,VLOOKUP(K20,'DATA VALIDATION'!$J$3:$K$7,2,FALSE))+IF(ISBLANK(L20),0,VLOOKUP(L20,'DATA VALIDATION'!$J$3:$K$7,2,FALSE))</f>
        <v>8</v>
      </c>
      <c r="O20" s="100" t="str">
        <f t="shared" si="1"/>
        <v>C</v>
      </c>
      <c r="P20" s="101" t="str">
        <f>IF(COUNTA(G20:L20)=4,VLOOKUP(N20,'DATA VALIDATION'!$J$10:$L$13,3,TRUE),IF(COUNTA(G20:L20)=5,VLOOKUP(N20,'DATA VALIDATION'!$J$16:$L$19,3,TRUE),IF(COUNTA(G20:L20)=6,VLOOKUP(N20,'DATA VALIDATION'!$J$22:$L$25,3,TRUE),"")))</f>
        <v>C</v>
      </c>
      <c r="Q20" s="55" t="s">
        <v>308</v>
      </c>
      <c r="R20" s="55" t="s">
        <v>250</v>
      </c>
      <c r="S20" s="12"/>
      <c r="T20" s="95"/>
      <c r="U20" s="95"/>
      <c r="V20" s="95"/>
      <c r="W20" s="95"/>
      <c r="X20" s="95"/>
      <c r="Y20" s="96"/>
      <c r="Z20" s="96"/>
      <c r="AA20" s="96"/>
      <c r="AB20" s="95"/>
      <c r="AC20" s="95"/>
      <c r="AD20" s="95"/>
      <c r="AE20" s="95"/>
      <c r="AF20" s="95"/>
    </row>
    <row r="21" spans="1:32" ht="16.5" customHeight="1">
      <c r="A21" s="55" t="s">
        <v>305</v>
      </c>
      <c r="B21" s="69">
        <v>4</v>
      </c>
      <c r="C21" s="69">
        <v>3</v>
      </c>
      <c r="D21" s="15" t="s">
        <v>43</v>
      </c>
      <c r="E21" s="55" t="str">
        <f>VLOOKUP(D21,'ATHLETE LIST'!A$2:B$151,2,FALSE)</f>
        <v>ATLK</v>
      </c>
      <c r="F21" s="55" t="s">
        <v>27</v>
      </c>
      <c r="G21" s="55" t="s">
        <v>307</v>
      </c>
      <c r="H21" s="55" t="s">
        <v>309</v>
      </c>
      <c r="I21" s="55" t="s">
        <v>309</v>
      </c>
      <c r="J21" s="55" t="s">
        <v>307</v>
      </c>
      <c r="K21" s="70"/>
      <c r="L21" s="70"/>
      <c r="M21" s="99">
        <f t="shared" si="0"/>
        <v>14</v>
      </c>
      <c r="N21" s="99">
        <f>IF(ISBLANK(G21),0,VLOOKUP(G21,'DATA VALIDATION'!$J$3:$K$7,2,FALSE))+IF(ISBLANK(H21),0,VLOOKUP(H21,'DATA VALIDATION'!$J$3:$K$7,2,FALSE))+IF(ISBLANK(I21),0,VLOOKUP(I21,'DATA VALIDATION'!$J$3:$K$7,2,FALSE))+IF(ISBLANK(J21),0,VLOOKUP(J21,'DATA VALIDATION'!$J$3:$K$7,2,FALSE))+IF(ISBLANK(K21),0,VLOOKUP(K21,'DATA VALIDATION'!$J$3:$K$7,2,FALSE))+IF(ISBLANK(L21),0,VLOOKUP(L21,'DATA VALIDATION'!$J$3:$K$7,2,FALSE))</f>
        <v>14</v>
      </c>
      <c r="O21" s="100" t="str">
        <f t="shared" si="1"/>
        <v>A</v>
      </c>
      <c r="P21" s="101" t="str">
        <f>IF(COUNTA(G21:L21)=4,VLOOKUP(N21,'DATA VALIDATION'!$J$10:$L$13,3,TRUE),IF(COUNTA(G21:L21)=5,VLOOKUP(N21,'DATA VALIDATION'!$J$16:$L$19,3,TRUE),IF(COUNTA(G21:L21)=6,VLOOKUP(N21,'DATA VALIDATION'!$J$22:$L$25,3,TRUE),"")))</f>
        <v>A</v>
      </c>
      <c r="Q21" s="55" t="s">
        <v>308</v>
      </c>
      <c r="R21" s="55" t="s">
        <v>250</v>
      </c>
      <c r="S21" s="12"/>
      <c r="T21" s="95"/>
      <c r="U21" s="95"/>
      <c r="V21" s="95"/>
      <c r="W21" s="95"/>
      <c r="X21" s="95"/>
      <c r="Y21" s="96"/>
      <c r="Z21" s="96"/>
      <c r="AA21" s="96"/>
      <c r="AB21" s="95"/>
      <c r="AC21" s="95"/>
      <c r="AD21" s="95"/>
      <c r="AE21" s="95"/>
      <c r="AF21" s="95"/>
    </row>
    <row r="22" spans="1:32" ht="16.5" customHeight="1">
      <c r="A22" s="55" t="s">
        <v>305</v>
      </c>
      <c r="B22" s="69">
        <v>4</v>
      </c>
      <c r="C22" s="69">
        <v>4</v>
      </c>
      <c r="D22" s="15" t="s">
        <v>48</v>
      </c>
      <c r="E22" s="55" t="str">
        <f>VLOOKUP(D22,'ATHLETE LIST'!A$2:B$151,2,FALSE)</f>
        <v>FBT</v>
      </c>
      <c r="F22" s="55" t="s">
        <v>27</v>
      </c>
      <c r="G22" s="55" t="s">
        <v>309</v>
      </c>
      <c r="H22" s="55" t="s">
        <v>306</v>
      </c>
      <c r="I22" s="55" t="s">
        <v>306</v>
      </c>
      <c r="J22" s="55" t="s">
        <v>307</v>
      </c>
      <c r="K22" s="70"/>
      <c r="L22" s="70"/>
      <c r="M22" s="99">
        <f t="shared" si="0"/>
        <v>11</v>
      </c>
      <c r="N22" s="99">
        <f>IF(ISBLANK(G22),0,VLOOKUP(G22,'DATA VALIDATION'!$J$3:$K$7,2,FALSE))+IF(ISBLANK(H22),0,VLOOKUP(H22,'DATA VALIDATION'!$J$3:$K$7,2,FALSE))+IF(ISBLANK(I22),0,VLOOKUP(I22,'DATA VALIDATION'!$J$3:$K$7,2,FALSE))+IF(ISBLANK(J22),0,VLOOKUP(J22,'DATA VALIDATION'!$J$3:$K$7,2,FALSE))+IF(ISBLANK(K22),0,VLOOKUP(K22,'DATA VALIDATION'!$J$3:$K$7,2,FALSE))+IF(ISBLANK(L22),0,VLOOKUP(L22,'DATA VALIDATION'!$J$3:$K$7,2,FALSE))</f>
        <v>11</v>
      </c>
      <c r="O22" s="100" t="str">
        <f t="shared" si="1"/>
        <v>B</v>
      </c>
      <c r="P22" s="101" t="str">
        <f>IF(COUNTA(G22:L22)=4,VLOOKUP(N22,'DATA VALIDATION'!$J$10:$L$13,3,TRUE),IF(COUNTA(G22:L22)=5,VLOOKUP(N22,'DATA VALIDATION'!$J$16:$L$19,3,TRUE),IF(COUNTA(G22:L22)=6,VLOOKUP(N22,'DATA VALIDATION'!$J$22:$L$25,3,TRUE),"")))</f>
        <v>B</v>
      </c>
      <c r="Q22" s="55" t="s">
        <v>308</v>
      </c>
      <c r="R22" s="55" t="s">
        <v>250</v>
      </c>
      <c r="S22" s="12"/>
      <c r="T22" s="95"/>
      <c r="U22" s="95"/>
      <c r="V22" s="95"/>
      <c r="W22" s="95"/>
      <c r="X22" s="95"/>
      <c r="Y22" s="96"/>
      <c r="Z22" s="96"/>
      <c r="AA22" s="96"/>
      <c r="AB22" s="95"/>
      <c r="AC22" s="95"/>
      <c r="AD22" s="95"/>
      <c r="AE22" s="95"/>
      <c r="AF22" s="95"/>
    </row>
    <row r="23" spans="1:32" ht="16.5" customHeight="1">
      <c r="A23" s="55" t="s">
        <v>305</v>
      </c>
      <c r="B23" s="69">
        <v>4</v>
      </c>
      <c r="C23" s="69">
        <v>5</v>
      </c>
      <c r="D23" s="15" t="s">
        <v>53</v>
      </c>
      <c r="E23" s="55" t="str">
        <f>VLOOKUP(D23,'ATHLETE LIST'!A$2:B$151,2,FALSE)</f>
        <v>STAR</v>
      </c>
      <c r="F23" s="55" t="s">
        <v>27</v>
      </c>
      <c r="G23" s="55" t="s">
        <v>311</v>
      </c>
      <c r="H23" s="55" t="s">
        <v>306</v>
      </c>
      <c r="I23" s="55" t="s">
        <v>311</v>
      </c>
      <c r="J23" s="55" t="s">
        <v>306</v>
      </c>
      <c r="K23" s="70"/>
      <c r="L23" s="70"/>
      <c r="M23" s="99">
        <f t="shared" si="0"/>
        <v>6</v>
      </c>
      <c r="N23" s="99">
        <f>IF(ISBLANK(G23),0,VLOOKUP(G23,'DATA VALIDATION'!$J$3:$K$7,2,FALSE))+IF(ISBLANK(H23),0,VLOOKUP(H23,'DATA VALIDATION'!$J$3:$K$7,2,FALSE))+IF(ISBLANK(I23),0,VLOOKUP(I23,'DATA VALIDATION'!$J$3:$K$7,2,FALSE))+IF(ISBLANK(J23),0,VLOOKUP(J23,'DATA VALIDATION'!$J$3:$K$7,2,FALSE))+IF(ISBLANK(K23),0,VLOOKUP(K23,'DATA VALIDATION'!$J$3:$K$7,2,FALSE))+IF(ISBLANK(L23),0,VLOOKUP(L23,'DATA VALIDATION'!$J$3:$K$7,2,FALSE))</f>
        <v>6</v>
      </c>
      <c r="O23" s="100" t="str">
        <f t="shared" si="1"/>
        <v>C</v>
      </c>
      <c r="P23" s="101" t="str">
        <f>IF(COUNTA(G23:L23)=4,VLOOKUP(N23,'DATA VALIDATION'!$J$10:$L$13,3,TRUE),IF(COUNTA(G23:L23)=5,VLOOKUP(N23,'DATA VALIDATION'!$J$16:$L$19,3,TRUE),IF(COUNTA(G23:L23)=6,VLOOKUP(N23,'DATA VALIDATION'!$J$22:$L$25,3,TRUE),"")))</f>
        <v>C</v>
      </c>
      <c r="Q23" s="55" t="s">
        <v>308</v>
      </c>
      <c r="R23" s="55" t="s">
        <v>250</v>
      </c>
      <c r="S23" s="12"/>
      <c r="T23" s="95"/>
      <c r="U23" s="95"/>
      <c r="V23" s="95"/>
      <c r="W23" s="95"/>
      <c r="X23" s="95"/>
      <c r="Y23" s="96"/>
      <c r="Z23" s="96"/>
      <c r="AA23" s="96"/>
      <c r="AB23" s="95"/>
      <c r="AC23" s="95"/>
      <c r="AD23" s="95"/>
      <c r="AE23" s="95"/>
      <c r="AF23" s="95"/>
    </row>
    <row r="24" spans="1:32" ht="16.5" customHeight="1">
      <c r="A24" s="55" t="s">
        <v>305</v>
      </c>
      <c r="B24" s="69">
        <v>5</v>
      </c>
      <c r="C24" s="69">
        <v>1</v>
      </c>
      <c r="D24" s="15" t="s">
        <v>34</v>
      </c>
      <c r="E24" s="55" t="str">
        <f>VLOOKUP(D24,'ATHLETE LIST'!A$2:B$151,2,FALSE)</f>
        <v>FBT</v>
      </c>
      <c r="F24" s="55" t="s">
        <v>28</v>
      </c>
      <c r="G24" s="55" t="s">
        <v>309</v>
      </c>
      <c r="H24" s="55" t="s">
        <v>309</v>
      </c>
      <c r="I24" s="55" t="s">
        <v>309</v>
      </c>
      <c r="J24" s="55" t="s">
        <v>309</v>
      </c>
      <c r="K24" s="70"/>
      <c r="L24" s="70"/>
      <c r="M24" s="99">
        <f t="shared" si="0"/>
        <v>16</v>
      </c>
      <c r="N24" s="99">
        <f>IF(ISBLANK(G24),0,VLOOKUP(G24,'DATA VALIDATION'!$J$3:$K$7,2,FALSE))+IF(ISBLANK(H24),0,VLOOKUP(H24,'DATA VALIDATION'!$J$3:$K$7,2,FALSE))+IF(ISBLANK(I24),0,VLOOKUP(I24,'DATA VALIDATION'!$J$3:$K$7,2,FALSE))+IF(ISBLANK(J24),0,VLOOKUP(J24,'DATA VALIDATION'!$J$3:$K$7,2,FALSE))+IF(ISBLANK(K24),0,VLOOKUP(K24,'DATA VALIDATION'!$J$3:$K$7,2,FALSE))+IF(ISBLANK(L24),0,VLOOKUP(L24,'DATA VALIDATION'!$J$3:$K$7,2,FALSE))</f>
        <v>16</v>
      </c>
      <c r="O24" s="100" t="str">
        <f t="shared" si="1"/>
        <v>A</v>
      </c>
      <c r="P24" s="101" t="str">
        <f>IF(COUNTA(G24:L24)=4,VLOOKUP(N24,'DATA VALIDATION'!$J$10:$L$13,3,TRUE),IF(COUNTA(G24:L24)=5,VLOOKUP(N24,'DATA VALIDATION'!$J$16:$L$19,3,TRUE),IF(COUNTA(G24:L24)=6,VLOOKUP(N24,'DATA VALIDATION'!$J$22:$L$25,3,TRUE),"")))</f>
        <v>A</v>
      </c>
      <c r="Q24" s="55" t="s">
        <v>308</v>
      </c>
      <c r="R24" s="55" t="s">
        <v>250</v>
      </c>
      <c r="S24" s="12"/>
      <c r="T24" s="95"/>
      <c r="U24" s="95"/>
      <c r="V24" s="95"/>
      <c r="W24" s="95"/>
      <c r="X24" s="95"/>
      <c r="Y24" s="96"/>
      <c r="Z24" s="96"/>
      <c r="AA24" s="96"/>
      <c r="AB24" s="95"/>
      <c r="AC24" s="95"/>
      <c r="AD24" s="95"/>
      <c r="AE24" s="95"/>
      <c r="AF24" s="95"/>
    </row>
    <row r="25" spans="1:32" ht="16.5" customHeight="1">
      <c r="A25" s="55" t="s">
        <v>305</v>
      </c>
      <c r="B25" s="69">
        <v>5</v>
      </c>
      <c r="C25" s="69">
        <v>2</v>
      </c>
      <c r="D25" s="15" t="s">
        <v>39</v>
      </c>
      <c r="E25" s="55" t="str">
        <f>VLOOKUP(D25,'ATHLETE LIST'!A$2:B$151,2,FALSE)</f>
        <v>FBT</v>
      </c>
      <c r="F25" s="55" t="s">
        <v>28</v>
      </c>
      <c r="G25" s="70"/>
      <c r="H25" s="70"/>
      <c r="I25" s="70"/>
      <c r="J25" s="70"/>
      <c r="K25" s="70"/>
      <c r="L25" s="70"/>
      <c r="M25" s="99">
        <f t="shared" si="0"/>
        <v>0</v>
      </c>
      <c r="N25" s="99">
        <f>IF(ISBLANK(G25),0,VLOOKUP(G25,'DATA VALIDATION'!$J$3:$K$7,2,FALSE))+IF(ISBLANK(H25),0,VLOOKUP(H25,'DATA VALIDATION'!$J$3:$K$7,2,FALSE))+IF(ISBLANK(I25),0,VLOOKUP(I25,'DATA VALIDATION'!$J$3:$K$7,2,FALSE))+IF(ISBLANK(J25),0,VLOOKUP(J25,'DATA VALIDATION'!$J$3:$K$7,2,FALSE))+IF(ISBLANK(K25),0,VLOOKUP(K25,'DATA VALIDATION'!$J$3:$K$7,2,FALSE))+IF(ISBLANK(L25),0,VLOOKUP(L25,'DATA VALIDATION'!$J$3:$K$7,2,FALSE))</f>
        <v>0</v>
      </c>
      <c r="O25" s="71" t="str">
        <f t="shared" si="1"/>
        <v/>
      </c>
      <c r="P25" s="68" t="str">
        <f>IF(COUNTA(G25:L25)=4,VLOOKUP(N25,'DATA VALIDATION'!$J$10:$L$13,3,TRUE),IF(COUNTA(G25:L25)=5,VLOOKUP(N25,'DATA VALIDATION'!$J$16:$L$19,3,TRUE),IF(COUNTA(G25:L25)=6,VLOOKUP(N25,'DATA VALIDATION'!$J$22:$L$25,3,TRUE),"")))</f>
        <v/>
      </c>
      <c r="Q25" s="55" t="s">
        <v>308</v>
      </c>
      <c r="R25" s="55" t="s">
        <v>250</v>
      </c>
      <c r="S25" s="12"/>
      <c r="T25" s="95"/>
      <c r="U25" s="95"/>
      <c r="V25" s="95"/>
      <c r="W25" s="95"/>
      <c r="X25" s="95"/>
      <c r="Y25" s="96"/>
      <c r="Z25" s="96"/>
      <c r="AA25" s="96"/>
      <c r="AB25" s="95"/>
      <c r="AC25" s="95"/>
      <c r="AD25" s="95"/>
      <c r="AE25" s="95"/>
      <c r="AF25" s="95"/>
    </row>
    <row r="26" spans="1:32" ht="16.5" customHeight="1">
      <c r="A26" s="55" t="s">
        <v>305</v>
      </c>
      <c r="B26" s="69">
        <v>5</v>
      </c>
      <c r="C26" s="69">
        <v>3</v>
      </c>
      <c r="D26" s="15" t="s">
        <v>44</v>
      </c>
      <c r="E26" s="55" t="str">
        <f>VLOOKUP(D26,'ATHLETE LIST'!A$2:B$151,2,FALSE)</f>
        <v>ETIN</v>
      </c>
      <c r="F26" s="55" t="s">
        <v>28</v>
      </c>
      <c r="G26" s="55" t="s">
        <v>307</v>
      </c>
      <c r="H26" s="55" t="s">
        <v>309</v>
      </c>
      <c r="I26" s="55" t="s">
        <v>309</v>
      </c>
      <c r="J26" s="55" t="s">
        <v>307</v>
      </c>
      <c r="K26" s="70"/>
      <c r="L26" s="70"/>
      <c r="M26" s="99">
        <f t="shared" si="0"/>
        <v>14</v>
      </c>
      <c r="N26" s="99">
        <f>IF(ISBLANK(G26),0,VLOOKUP(G26,'DATA VALIDATION'!$J$3:$K$7,2,FALSE))+IF(ISBLANK(H26),0,VLOOKUP(H26,'DATA VALIDATION'!$J$3:$K$7,2,FALSE))+IF(ISBLANK(I26),0,VLOOKUP(I26,'DATA VALIDATION'!$J$3:$K$7,2,FALSE))+IF(ISBLANK(J26),0,VLOOKUP(J26,'DATA VALIDATION'!$J$3:$K$7,2,FALSE))+IF(ISBLANK(K26),0,VLOOKUP(K26,'DATA VALIDATION'!$J$3:$K$7,2,FALSE))+IF(ISBLANK(L26),0,VLOOKUP(L26,'DATA VALIDATION'!$J$3:$K$7,2,FALSE))</f>
        <v>14</v>
      </c>
      <c r="O26" s="100" t="str">
        <f t="shared" si="1"/>
        <v>A</v>
      </c>
      <c r="P26" s="101" t="str">
        <f>IF(COUNTA(G26:L26)=4,VLOOKUP(N26,'DATA VALIDATION'!$J$10:$L$13,3,TRUE),IF(COUNTA(G26:L26)=5,VLOOKUP(N26,'DATA VALIDATION'!$J$16:$L$19,3,TRUE),IF(COUNTA(G26:L26)=6,VLOOKUP(N26,'DATA VALIDATION'!$J$22:$L$25,3,TRUE),"")))</f>
        <v>A</v>
      </c>
      <c r="Q26" s="55" t="s">
        <v>308</v>
      </c>
      <c r="R26" s="55" t="s">
        <v>250</v>
      </c>
      <c r="S26" s="12"/>
      <c r="T26" s="95"/>
      <c r="U26" s="95"/>
      <c r="V26" s="95"/>
      <c r="W26" s="95"/>
      <c r="X26" s="95"/>
      <c r="Y26" s="96"/>
      <c r="Z26" s="96"/>
      <c r="AA26" s="96"/>
      <c r="AB26" s="95"/>
      <c r="AC26" s="95"/>
      <c r="AD26" s="95"/>
      <c r="AE26" s="95"/>
      <c r="AF26" s="95"/>
    </row>
    <row r="27" spans="1:32" ht="16.5" customHeight="1">
      <c r="A27" s="55" t="s">
        <v>305</v>
      </c>
      <c r="B27" s="69">
        <v>5</v>
      </c>
      <c r="C27" s="69">
        <v>4</v>
      </c>
      <c r="D27" s="15" t="s">
        <v>49</v>
      </c>
      <c r="E27" s="55" t="str">
        <f>VLOOKUP(D27,'ATHLETE LIST'!A$2:B$151,2,FALSE)</f>
        <v>ETIN</v>
      </c>
      <c r="F27" s="55" t="s">
        <v>28</v>
      </c>
      <c r="G27" s="55" t="s">
        <v>307</v>
      </c>
      <c r="H27" s="55" t="s">
        <v>307</v>
      </c>
      <c r="I27" s="55" t="s">
        <v>307</v>
      </c>
      <c r="J27" s="55" t="s">
        <v>307</v>
      </c>
      <c r="K27" s="70"/>
      <c r="L27" s="70"/>
      <c r="M27" s="99">
        <f t="shared" si="0"/>
        <v>12</v>
      </c>
      <c r="N27" s="99">
        <f>IF(ISBLANK(G27),0,VLOOKUP(G27,'DATA VALIDATION'!$J$3:$K$7,2,FALSE))+IF(ISBLANK(H27),0,VLOOKUP(H27,'DATA VALIDATION'!$J$3:$K$7,2,FALSE))+IF(ISBLANK(I27),0,VLOOKUP(I27,'DATA VALIDATION'!$J$3:$K$7,2,FALSE))+IF(ISBLANK(J27),0,VLOOKUP(J27,'DATA VALIDATION'!$J$3:$K$7,2,FALSE))+IF(ISBLANK(K27),0,VLOOKUP(K27,'DATA VALIDATION'!$J$3:$K$7,2,FALSE))+IF(ISBLANK(L27),0,VLOOKUP(L27,'DATA VALIDATION'!$J$3:$K$7,2,FALSE))</f>
        <v>12</v>
      </c>
      <c r="O27" s="100" t="str">
        <f t="shared" si="1"/>
        <v>B</v>
      </c>
      <c r="P27" s="101" t="str">
        <f>IF(COUNTA(G27:L27)=4,VLOOKUP(N27,'DATA VALIDATION'!$J$10:$L$13,3,TRUE),IF(COUNTA(G27:L27)=5,VLOOKUP(N27,'DATA VALIDATION'!$J$16:$L$19,3,TRUE),IF(COUNTA(G27:L27)=6,VLOOKUP(N27,'DATA VALIDATION'!$J$22:$L$25,3,TRUE),"")))</f>
        <v>B</v>
      </c>
      <c r="Q27" s="55" t="s">
        <v>308</v>
      </c>
      <c r="R27" s="55" t="s">
        <v>250</v>
      </c>
      <c r="S27" s="12"/>
      <c r="T27" s="95"/>
      <c r="U27" s="95"/>
      <c r="V27" s="95"/>
      <c r="W27" s="95"/>
      <c r="X27" s="95"/>
      <c r="Y27" s="96"/>
      <c r="Z27" s="96"/>
      <c r="AA27" s="96"/>
      <c r="AB27" s="95"/>
      <c r="AC27" s="95"/>
      <c r="AD27" s="95"/>
      <c r="AE27" s="95"/>
      <c r="AF27" s="95"/>
    </row>
    <row r="28" spans="1:32" ht="16.5" customHeight="1">
      <c r="A28" s="55" t="s">
        <v>305</v>
      </c>
      <c r="B28" s="69">
        <v>5</v>
      </c>
      <c r="C28" s="69">
        <v>5</v>
      </c>
      <c r="D28" s="15" t="s">
        <v>54</v>
      </c>
      <c r="E28" s="55" t="str">
        <f>VLOOKUP(D28,'ATHLETE LIST'!A$2:B$151,2,FALSE)</f>
        <v>FBT</v>
      </c>
      <c r="F28" s="55" t="s">
        <v>28</v>
      </c>
      <c r="G28" s="55" t="s">
        <v>307</v>
      </c>
      <c r="H28" s="55" t="s">
        <v>309</v>
      </c>
      <c r="I28" s="55" t="s">
        <v>309</v>
      </c>
      <c r="J28" s="55" t="s">
        <v>309</v>
      </c>
      <c r="K28" s="70"/>
      <c r="L28" s="70"/>
      <c r="M28" s="99">
        <f t="shared" si="0"/>
        <v>15</v>
      </c>
      <c r="N28" s="99">
        <f>IF(ISBLANK(G28),0,VLOOKUP(G28,'DATA VALIDATION'!$J$3:$K$7,2,FALSE))+IF(ISBLANK(H28),0,VLOOKUP(H28,'DATA VALIDATION'!$J$3:$K$7,2,FALSE))+IF(ISBLANK(I28),0,VLOOKUP(I28,'DATA VALIDATION'!$J$3:$K$7,2,FALSE))+IF(ISBLANK(J28),0,VLOOKUP(J28,'DATA VALIDATION'!$J$3:$K$7,2,FALSE))+IF(ISBLANK(K28),0,VLOOKUP(K28,'DATA VALIDATION'!$J$3:$K$7,2,FALSE))+IF(ISBLANK(L28),0,VLOOKUP(L28,'DATA VALIDATION'!$J$3:$K$7,2,FALSE))</f>
        <v>15</v>
      </c>
      <c r="O28" s="100" t="str">
        <f t="shared" si="1"/>
        <v>A</v>
      </c>
      <c r="P28" s="101" t="str">
        <f>IF(COUNTA(G28:L28)=4,VLOOKUP(N28,'DATA VALIDATION'!$J$10:$L$13,3,TRUE),IF(COUNTA(G28:L28)=5,VLOOKUP(N28,'DATA VALIDATION'!$J$16:$L$19,3,TRUE),IF(COUNTA(G28:L28)=6,VLOOKUP(N28,'DATA VALIDATION'!$J$22:$L$25,3,TRUE),"")))</f>
        <v>A</v>
      </c>
      <c r="Q28" s="55" t="s">
        <v>308</v>
      </c>
      <c r="R28" s="55" t="s">
        <v>250</v>
      </c>
      <c r="S28" s="12"/>
      <c r="T28" s="95"/>
      <c r="U28" s="95"/>
      <c r="V28" s="95"/>
      <c r="W28" s="95"/>
      <c r="X28" s="95"/>
      <c r="Y28" s="96"/>
      <c r="Z28" s="96"/>
      <c r="AA28" s="96"/>
      <c r="AB28" s="95"/>
      <c r="AC28" s="95"/>
      <c r="AD28" s="95"/>
      <c r="AE28" s="95"/>
      <c r="AF28" s="95"/>
    </row>
    <row r="29" spans="1:32" ht="16.5" customHeight="1">
      <c r="A29" s="55" t="s">
        <v>315</v>
      </c>
      <c r="B29" s="69">
        <v>1</v>
      </c>
      <c r="C29" s="69">
        <v>7</v>
      </c>
      <c r="D29" s="15" t="s">
        <v>57</v>
      </c>
      <c r="E29" s="55" t="str">
        <f>VLOOKUP(D29,'ATHLETE LIST'!A$2:B$151,2,FALSE)</f>
        <v>ATLK</v>
      </c>
      <c r="F29" s="55" t="s">
        <v>24</v>
      </c>
      <c r="G29" s="55" t="s">
        <v>307</v>
      </c>
      <c r="H29" s="55" t="s">
        <v>306</v>
      </c>
      <c r="I29" s="55" t="s">
        <v>309</v>
      </c>
      <c r="J29" s="55" t="s">
        <v>309</v>
      </c>
      <c r="K29" s="70"/>
      <c r="L29" s="70"/>
      <c r="M29" s="99">
        <f t="shared" si="0"/>
        <v>13</v>
      </c>
      <c r="N29" s="99">
        <f>IF(ISBLANK(G29),0,VLOOKUP(G29,'DATA VALIDATION'!$J$3:$K$7,2,FALSE))+IF(ISBLANK(H29),0,VLOOKUP(H29,'DATA VALIDATION'!$J$3:$K$7,2,FALSE))+IF(ISBLANK(I29),0,VLOOKUP(I29,'DATA VALIDATION'!$J$3:$K$7,2,FALSE))+IF(ISBLANK(J29),0,VLOOKUP(J29,'DATA VALIDATION'!$J$3:$K$7,2,FALSE))+IF(ISBLANK(K29),0,VLOOKUP(K29,'DATA VALIDATION'!$J$3:$K$7,2,FALSE))+IF(ISBLANK(L29),0,VLOOKUP(L29,'DATA VALIDATION'!$J$3:$K$7,2,FALSE))</f>
        <v>13</v>
      </c>
      <c r="O29" s="100" t="str">
        <f t="shared" si="1"/>
        <v>B</v>
      </c>
      <c r="P29" s="101" t="str">
        <f>IF(COUNTA(G29:L29)=4,VLOOKUP(N29,'DATA VALIDATION'!$J$10:$L$13,3,TRUE),IF(COUNTA(G29:L29)=5,VLOOKUP(N29,'DATA VALIDATION'!$J$16:$L$19,3,TRUE),IF(COUNTA(G29:L29)=6,VLOOKUP(N29,'DATA VALIDATION'!$J$22:$L$25,3,TRUE),"")))</f>
        <v>B</v>
      </c>
      <c r="Q29" s="55" t="s">
        <v>308</v>
      </c>
      <c r="R29" s="55" t="s">
        <v>250</v>
      </c>
      <c r="S29" s="12"/>
      <c r="T29" s="95"/>
      <c r="U29" s="95"/>
      <c r="V29" s="95"/>
      <c r="W29" s="95"/>
      <c r="X29" s="95"/>
      <c r="Y29" s="96"/>
      <c r="Z29" s="96"/>
      <c r="AA29" s="96"/>
      <c r="AB29" s="95"/>
      <c r="AC29" s="95"/>
      <c r="AD29" s="95"/>
      <c r="AE29" s="95"/>
      <c r="AF29" s="95"/>
    </row>
    <row r="30" spans="1:32" ht="16.5" customHeight="1">
      <c r="A30" s="55" t="s">
        <v>315</v>
      </c>
      <c r="B30" s="69">
        <v>1</v>
      </c>
      <c r="C30" s="69">
        <v>8</v>
      </c>
      <c r="D30" s="15" t="s">
        <v>62</v>
      </c>
      <c r="E30" s="55" t="str">
        <f>VLOOKUP(D30,'ATHLETE LIST'!A$2:B$151,2,FALSE)</f>
        <v>ETIN</v>
      </c>
      <c r="F30" s="55" t="s">
        <v>24</v>
      </c>
      <c r="G30" s="55" t="s">
        <v>306</v>
      </c>
      <c r="H30" s="55" t="s">
        <v>306</v>
      </c>
      <c r="I30" s="55" t="s">
        <v>307</v>
      </c>
      <c r="J30" s="55" t="s">
        <v>309</v>
      </c>
      <c r="K30" s="70"/>
      <c r="L30" s="70"/>
      <c r="M30" s="99">
        <f t="shared" si="0"/>
        <v>11</v>
      </c>
      <c r="N30" s="99">
        <f>IF(ISBLANK(G30),0,VLOOKUP(G30,'DATA VALIDATION'!$J$3:$K$7,2,FALSE))+IF(ISBLANK(H30),0,VLOOKUP(H30,'DATA VALIDATION'!$J$3:$K$7,2,FALSE))+IF(ISBLANK(I30),0,VLOOKUP(I30,'DATA VALIDATION'!$J$3:$K$7,2,FALSE))+IF(ISBLANK(J30),0,VLOOKUP(J30,'DATA VALIDATION'!$J$3:$K$7,2,FALSE))+IF(ISBLANK(K30),0,VLOOKUP(K30,'DATA VALIDATION'!$J$3:$K$7,2,FALSE))+IF(ISBLANK(L30),0,VLOOKUP(L30,'DATA VALIDATION'!$J$3:$K$7,2,FALSE))</f>
        <v>11</v>
      </c>
      <c r="O30" s="100" t="str">
        <f t="shared" si="1"/>
        <v>B</v>
      </c>
      <c r="P30" s="101" t="str">
        <f>IF(COUNTA(G30:L30)=4,VLOOKUP(N30,'DATA VALIDATION'!$J$10:$L$13,3,TRUE),IF(COUNTA(G30:L30)=5,VLOOKUP(N30,'DATA VALIDATION'!$J$16:$L$19,3,TRUE),IF(COUNTA(G30:L30)=6,VLOOKUP(N30,'DATA VALIDATION'!$J$22:$L$25,3,TRUE),"")))</f>
        <v>B</v>
      </c>
      <c r="Q30" s="55" t="s">
        <v>308</v>
      </c>
      <c r="R30" s="55" t="s">
        <v>250</v>
      </c>
      <c r="S30" s="12"/>
      <c r="T30" s="95"/>
      <c r="U30" s="95"/>
      <c r="V30" s="95"/>
      <c r="W30" s="95"/>
      <c r="X30" s="95"/>
      <c r="Y30" s="96"/>
      <c r="Z30" s="96"/>
      <c r="AA30" s="96"/>
      <c r="AB30" s="95"/>
      <c r="AC30" s="95"/>
      <c r="AD30" s="95"/>
      <c r="AE30" s="95"/>
      <c r="AF30" s="95"/>
    </row>
    <row r="31" spans="1:32" ht="16.5" customHeight="1">
      <c r="A31" s="55" t="s">
        <v>315</v>
      </c>
      <c r="B31" s="69">
        <v>1</v>
      </c>
      <c r="C31" s="69">
        <v>9</v>
      </c>
      <c r="D31" s="15" t="s">
        <v>67</v>
      </c>
      <c r="E31" s="55" t="str">
        <f>VLOOKUP(D31,'ATHLETE LIST'!A$2:B$151,2,FALSE)</f>
        <v>ATLK</v>
      </c>
      <c r="F31" s="55" t="s">
        <v>24</v>
      </c>
      <c r="G31" s="55" t="s">
        <v>309</v>
      </c>
      <c r="H31" s="55" t="s">
        <v>307</v>
      </c>
      <c r="I31" s="55" t="s">
        <v>307</v>
      </c>
      <c r="J31" s="55" t="s">
        <v>309</v>
      </c>
      <c r="K31" s="70"/>
      <c r="L31" s="70"/>
      <c r="M31" s="99">
        <f t="shared" si="0"/>
        <v>14</v>
      </c>
      <c r="N31" s="99">
        <f>IF(ISBLANK(G31),0,VLOOKUP(G31,'DATA VALIDATION'!$J$3:$K$7,2,FALSE))+IF(ISBLANK(H31),0,VLOOKUP(H31,'DATA VALIDATION'!$J$3:$K$7,2,FALSE))+IF(ISBLANK(I31),0,VLOOKUP(I31,'DATA VALIDATION'!$J$3:$K$7,2,FALSE))+IF(ISBLANK(J31),0,VLOOKUP(J31,'DATA VALIDATION'!$J$3:$K$7,2,FALSE))+IF(ISBLANK(K31),0,VLOOKUP(K31,'DATA VALIDATION'!$J$3:$K$7,2,FALSE))+IF(ISBLANK(L31),0,VLOOKUP(L31,'DATA VALIDATION'!$J$3:$K$7,2,FALSE))</f>
        <v>14</v>
      </c>
      <c r="O31" s="100" t="str">
        <f t="shared" si="1"/>
        <v>A</v>
      </c>
      <c r="P31" s="101" t="str">
        <f>IF(COUNTA(G31:L31)=4,VLOOKUP(N31,'DATA VALIDATION'!$J$10:$L$13,3,TRUE),IF(COUNTA(G31:L31)=5,VLOOKUP(N31,'DATA VALIDATION'!$J$16:$L$19,3,TRUE),IF(COUNTA(G31:L31)=6,VLOOKUP(N31,'DATA VALIDATION'!$J$22:$L$25,3,TRUE),"")))</f>
        <v>A</v>
      </c>
      <c r="Q31" s="55" t="s">
        <v>308</v>
      </c>
      <c r="R31" s="55" t="s">
        <v>250</v>
      </c>
      <c r="S31" s="12"/>
      <c r="T31" s="95"/>
      <c r="U31" s="95"/>
      <c r="V31" s="95"/>
      <c r="W31" s="95"/>
      <c r="X31" s="95"/>
      <c r="Y31" s="96"/>
      <c r="Z31" s="96"/>
      <c r="AA31" s="96"/>
      <c r="AB31" s="95"/>
      <c r="AC31" s="95"/>
      <c r="AD31" s="95"/>
      <c r="AE31" s="95"/>
      <c r="AF31" s="95"/>
    </row>
    <row r="32" spans="1:32" ht="16.5" customHeight="1">
      <c r="A32" s="55" t="s">
        <v>315</v>
      </c>
      <c r="B32" s="69">
        <v>1</v>
      </c>
      <c r="C32" s="69">
        <v>10</v>
      </c>
      <c r="D32" s="15" t="s">
        <v>72</v>
      </c>
      <c r="E32" s="55" t="str">
        <f>VLOOKUP(D32,'ATHLETE LIST'!A$2:B$151,2,FALSE)</f>
        <v>ETIN</v>
      </c>
      <c r="F32" s="55" t="s">
        <v>24</v>
      </c>
      <c r="G32" s="55" t="s">
        <v>307</v>
      </c>
      <c r="H32" s="55" t="s">
        <v>306</v>
      </c>
      <c r="I32" s="55" t="s">
        <v>307</v>
      </c>
      <c r="J32" s="55" t="s">
        <v>309</v>
      </c>
      <c r="K32" s="70"/>
      <c r="L32" s="70"/>
      <c r="M32" s="99">
        <f t="shared" si="0"/>
        <v>12</v>
      </c>
      <c r="N32" s="99">
        <f>IF(ISBLANK(G32),0,VLOOKUP(G32,'DATA VALIDATION'!$J$3:$K$7,2,FALSE))+IF(ISBLANK(H32),0,VLOOKUP(H32,'DATA VALIDATION'!$J$3:$K$7,2,FALSE))+IF(ISBLANK(I32),0,VLOOKUP(I32,'DATA VALIDATION'!$J$3:$K$7,2,FALSE))+IF(ISBLANK(J32),0,VLOOKUP(J32,'DATA VALIDATION'!$J$3:$K$7,2,FALSE))+IF(ISBLANK(K32),0,VLOOKUP(K32,'DATA VALIDATION'!$J$3:$K$7,2,FALSE))+IF(ISBLANK(L32),0,VLOOKUP(L32,'DATA VALIDATION'!$J$3:$K$7,2,FALSE))</f>
        <v>12</v>
      </c>
      <c r="O32" s="100" t="str">
        <f t="shared" si="1"/>
        <v>B</v>
      </c>
      <c r="P32" s="101" t="str">
        <f>IF(COUNTA(G32:L32)=4,VLOOKUP(N32,'DATA VALIDATION'!$J$10:$L$13,3,TRUE),IF(COUNTA(G32:L32)=5,VLOOKUP(N32,'DATA VALIDATION'!$J$16:$L$19,3,TRUE),IF(COUNTA(G32:L32)=6,VLOOKUP(N32,'DATA VALIDATION'!$J$22:$L$25,3,TRUE),"")))</f>
        <v>B</v>
      </c>
      <c r="Q32" s="55" t="s">
        <v>308</v>
      </c>
      <c r="R32" s="55" t="s">
        <v>250</v>
      </c>
      <c r="S32" s="12"/>
      <c r="T32" s="95"/>
      <c r="U32" s="95"/>
      <c r="V32" s="95"/>
      <c r="W32" s="95"/>
      <c r="X32" s="95"/>
      <c r="Y32" s="96"/>
      <c r="Z32" s="96"/>
      <c r="AA32" s="96"/>
      <c r="AB32" s="95"/>
      <c r="AC32" s="95"/>
      <c r="AD32" s="95"/>
      <c r="AE32" s="95"/>
      <c r="AF32" s="95"/>
    </row>
    <row r="33" spans="1:32" ht="16.5" customHeight="1">
      <c r="A33" s="55" t="s">
        <v>315</v>
      </c>
      <c r="B33" s="69">
        <v>2</v>
      </c>
      <c r="C33" s="69">
        <v>7</v>
      </c>
      <c r="D33" s="15" t="s">
        <v>316</v>
      </c>
      <c r="E33" s="55" t="str">
        <f>VLOOKUP(D33,'ATHLETE LIST'!A$2:B$151,2,FALSE)</f>
        <v>ETIN</v>
      </c>
      <c r="F33" s="55" t="s">
        <v>25</v>
      </c>
      <c r="G33" s="55" t="s">
        <v>307</v>
      </c>
      <c r="H33" s="55" t="s">
        <v>307</v>
      </c>
      <c r="I33" s="55" t="s">
        <v>307</v>
      </c>
      <c r="J33" s="55" t="s">
        <v>309</v>
      </c>
      <c r="K33" s="70"/>
      <c r="L33" s="70"/>
      <c r="M33" s="99">
        <f t="shared" si="0"/>
        <v>13</v>
      </c>
      <c r="N33" s="99">
        <f>IF(ISBLANK(G33),0,VLOOKUP(G33,'DATA VALIDATION'!$J$3:$K$7,2,FALSE))+IF(ISBLANK(H33),0,VLOOKUP(H33,'DATA VALIDATION'!$J$3:$K$7,2,FALSE))+IF(ISBLANK(I33),0,VLOOKUP(I33,'DATA VALIDATION'!$J$3:$K$7,2,FALSE))+IF(ISBLANK(J33),0,VLOOKUP(J33,'DATA VALIDATION'!$J$3:$K$7,2,FALSE))+IF(ISBLANK(K33),0,VLOOKUP(K33,'DATA VALIDATION'!$J$3:$K$7,2,FALSE))+IF(ISBLANK(L33),0,VLOOKUP(L33,'DATA VALIDATION'!$J$3:$K$7,2,FALSE))</f>
        <v>13</v>
      </c>
      <c r="O33" s="100" t="str">
        <f t="shared" si="1"/>
        <v>B</v>
      </c>
      <c r="P33" s="101" t="str">
        <f>IF(COUNTA(G33:L33)=4,VLOOKUP(N33,'DATA VALIDATION'!$J$10:$L$13,3,TRUE),IF(COUNTA(G33:L33)=5,VLOOKUP(N33,'DATA VALIDATION'!$J$16:$L$19,3,TRUE),IF(COUNTA(G33:L33)=6,VLOOKUP(N33,'DATA VALIDATION'!$J$22:$L$25,3,TRUE),"")))</f>
        <v>B</v>
      </c>
      <c r="Q33" s="55" t="s">
        <v>308</v>
      </c>
      <c r="R33" s="55" t="s">
        <v>250</v>
      </c>
      <c r="S33" s="12"/>
      <c r="T33" s="95"/>
      <c r="U33" s="95"/>
      <c r="V33" s="95"/>
      <c r="W33" s="95"/>
      <c r="X33" s="95"/>
      <c r="Y33" s="96"/>
      <c r="Z33" s="96"/>
      <c r="AA33" s="96"/>
      <c r="AB33" s="95"/>
      <c r="AC33" s="95"/>
      <c r="AD33" s="95"/>
      <c r="AE33" s="95"/>
      <c r="AF33" s="95"/>
    </row>
    <row r="34" spans="1:32" ht="16.5" customHeight="1">
      <c r="A34" s="55" t="s">
        <v>315</v>
      </c>
      <c r="B34" s="69">
        <v>2</v>
      </c>
      <c r="C34" s="69">
        <v>8</v>
      </c>
      <c r="D34" s="15" t="s">
        <v>63</v>
      </c>
      <c r="E34" s="55" t="str">
        <f>VLOOKUP(D34,'ATHLETE LIST'!A$2:B$151,2,FALSE)</f>
        <v>ATLK</v>
      </c>
      <c r="F34" s="55" t="s">
        <v>25</v>
      </c>
      <c r="G34" s="55" t="s">
        <v>307</v>
      </c>
      <c r="H34" s="55" t="s">
        <v>307</v>
      </c>
      <c r="I34" s="55" t="s">
        <v>309</v>
      </c>
      <c r="J34" s="55" t="s">
        <v>309</v>
      </c>
      <c r="K34" s="70"/>
      <c r="L34" s="70"/>
      <c r="M34" s="99">
        <f t="shared" ref="M34:M65" si="2">N34</f>
        <v>14</v>
      </c>
      <c r="N34" s="99">
        <f>IF(ISBLANK(G34),0,VLOOKUP(G34,'DATA VALIDATION'!$J$3:$K$7,2,FALSE))+IF(ISBLANK(H34),0,VLOOKUP(H34,'DATA VALIDATION'!$J$3:$K$7,2,FALSE))+IF(ISBLANK(I34),0,VLOOKUP(I34,'DATA VALIDATION'!$J$3:$K$7,2,FALSE))+IF(ISBLANK(J34),0,VLOOKUP(J34,'DATA VALIDATION'!$J$3:$K$7,2,FALSE))+IF(ISBLANK(K34),0,VLOOKUP(K34,'DATA VALIDATION'!$J$3:$K$7,2,FALSE))+IF(ISBLANK(L34),0,VLOOKUP(L34,'DATA VALIDATION'!$J$3:$K$7,2,FALSE))</f>
        <v>14</v>
      </c>
      <c r="O34" s="100" t="str">
        <f t="shared" ref="O34:O65" si="3">P34</f>
        <v>A</v>
      </c>
      <c r="P34" s="101" t="str">
        <f>IF(COUNTA(G34:L34)=4,VLOOKUP(N34,'DATA VALIDATION'!$J$10:$L$13,3,TRUE),IF(COUNTA(G34:L34)=5,VLOOKUP(N34,'DATA VALIDATION'!$J$16:$L$19,3,TRUE),IF(COUNTA(G34:L34)=6,VLOOKUP(N34,'DATA VALIDATION'!$J$22:$L$25,3,TRUE),"")))</f>
        <v>A</v>
      </c>
      <c r="Q34" s="55" t="s">
        <v>308</v>
      </c>
      <c r="R34" s="55" t="s">
        <v>250</v>
      </c>
      <c r="S34" s="12"/>
      <c r="T34" s="95"/>
      <c r="U34" s="95"/>
      <c r="V34" s="95"/>
      <c r="W34" s="95"/>
      <c r="X34" s="95"/>
      <c r="Y34" s="96"/>
      <c r="Z34" s="96"/>
      <c r="AA34" s="96"/>
      <c r="AB34" s="95"/>
      <c r="AC34" s="95"/>
      <c r="AD34" s="95"/>
      <c r="AE34" s="95"/>
      <c r="AF34" s="95"/>
    </row>
    <row r="35" spans="1:32" ht="16.5" customHeight="1">
      <c r="A35" s="55" t="s">
        <v>315</v>
      </c>
      <c r="B35" s="69">
        <v>2</v>
      </c>
      <c r="C35" s="69">
        <v>9</v>
      </c>
      <c r="D35" s="15" t="s">
        <v>68</v>
      </c>
      <c r="E35" s="55" t="str">
        <f>VLOOKUP(D35,'ATHLETE LIST'!A$2:B$151,2,FALSE)</f>
        <v>ETIN</v>
      </c>
      <c r="F35" s="55" t="s">
        <v>25</v>
      </c>
      <c r="G35" s="55" t="s">
        <v>306</v>
      </c>
      <c r="H35" s="55" t="s">
        <v>306</v>
      </c>
      <c r="I35" s="55" t="s">
        <v>307</v>
      </c>
      <c r="J35" s="55" t="s">
        <v>309</v>
      </c>
      <c r="K35" s="70"/>
      <c r="L35" s="70"/>
      <c r="M35" s="99">
        <f t="shared" si="2"/>
        <v>11</v>
      </c>
      <c r="N35" s="99">
        <f>IF(ISBLANK(G35),0,VLOOKUP(G35,'DATA VALIDATION'!$J$3:$K$7,2,FALSE))+IF(ISBLANK(H35),0,VLOOKUP(H35,'DATA VALIDATION'!$J$3:$K$7,2,FALSE))+IF(ISBLANK(I35),0,VLOOKUP(I35,'DATA VALIDATION'!$J$3:$K$7,2,FALSE))+IF(ISBLANK(J35),0,VLOOKUP(J35,'DATA VALIDATION'!$J$3:$K$7,2,FALSE))+IF(ISBLANK(K35),0,VLOOKUP(K35,'DATA VALIDATION'!$J$3:$K$7,2,FALSE))+IF(ISBLANK(L35),0,VLOOKUP(L35,'DATA VALIDATION'!$J$3:$K$7,2,FALSE))</f>
        <v>11</v>
      </c>
      <c r="O35" s="100" t="str">
        <f t="shared" si="3"/>
        <v>B</v>
      </c>
      <c r="P35" s="101" t="str">
        <f>IF(COUNTA(G35:L35)=4,VLOOKUP(N35,'DATA VALIDATION'!$J$10:$L$13,3,TRUE),IF(COUNTA(G35:L35)=5,VLOOKUP(N35,'DATA VALIDATION'!$J$16:$L$19,3,TRUE),IF(COUNTA(G35:L35)=6,VLOOKUP(N35,'DATA VALIDATION'!$J$22:$L$25,3,TRUE),"")))</f>
        <v>B</v>
      </c>
      <c r="Q35" s="55" t="s">
        <v>308</v>
      </c>
      <c r="R35" s="55" t="s">
        <v>250</v>
      </c>
      <c r="S35" s="12"/>
      <c r="T35" s="95"/>
      <c r="U35" s="95"/>
      <c r="V35" s="95"/>
      <c r="W35" s="95"/>
      <c r="X35" s="95"/>
      <c r="Y35" s="96"/>
      <c r="Z35" s="96"/>
      <c r="AA35" s="96"/>
      <c r="AB35" s="95"/>
      <c r="AC35" s="95"/>
      <c r="AD35" s="95"/>
      <c r="AE35" s="95"/>
      <c r="AF35" s="95"/>
    </row>
    <row r="36" spans="1:32" ht="16.5" customHeight="1">
      <c r="A36" s="55" t="s">
        <v>315</v>
      </c>
      <c r="B36" s="69">
        <v>2</v>
      </c>
      <c r="C36" s="69">
        <v>10</v>
      </c>
      <c r="D36" s="15" t="s">
        <v>73</v>
      </c>
      <c r="E36" s="55" t="str">
        <f>VLOOKUP(D36,'ATHLETE LIST'!A$2:B$151,2,FALSE)</f>
        <v>ETIN</v>
      </c>
      <c r="F36" s="55" t="s">
        <v>25</v>
      </c>
      <c r="G36" s="55" t="s">
        <v>309</v>
      </c>
      <c r="H36" s="55" t="s">
        <v>309</v>
      </c>
      <c r="I36" s="55" t="s">
        <v>309</v>
      </c>
      <c r="J36" s="55" t="s">
        <v>309</v>
      </c>
      <c r="K36" s="70"/>
      <c r="L36" s="70"/>
      <c r="M36" s="99">
        <f t="shared" si="2"/>
        <v>16</v>
      </c>
      <c r="N36" s="99">
        <f>IF(ISBLANK(G36),0,VLOOKUP(G36,'DATA VALIDATION'!$J$3:$K$7,2,FALSE))+IF(ISBLANK(H36),0,VLOOKUP(H36,'DATA VALIDATION'!$J$3:$K$7,2,FALSE))+IF(ISBLANK(I36),0,VLOOKUP(I36,'DATA VALIDATION'!$J$3:$K$7,2,FALSE))+IF(ISBLANK(J36),0,VLOOKUP(J36,'DATA VALIDATION'!$J$3:$K$7,2,FALSE))+IF(ISBLANK(K36),0,VLOOKUP(K36,'DATA VALIDATION'!$J$3:$K$7,2,FALSE))+IF(ISBLANK(L36),0,VLOOKUP(L36,'DATA VALIDATION'!$J$3:$K$7,2,FALSE))</f>
        <v>16</v>
      </c>
      <c r="O36" s="100" t="str">
        <f t="shared" si="3"/>
        <v>A</v>
      </c>
      <c r="P36" s="101" t="str">
        <f>IF(COUNTA(G36:L36)=4,VLOOKUP(N36,'DATA VALIDATION'!$J$10:$L$13,3,TRUE),IF(COUNTA(G36:L36)=5,VLOOKUP(N36,'DATA VALIDATION'!$J$16:$L$19,3,TRUE),IF(COUNTA(G36:L36)=6,VLOOKUP(N36,'DATA VALIDATION'!$J$22:$L$25,3,TRUE),"")))</f>
        <v>A</v>
      </c>
      <c r="Q36" s="55" t="s">
        <v>308</v>
      </c>
      <c r="R36" s="55" t="s">
        <v>250</v>
      </c>
      <c r="S36" s="12"/>
      <c r="T36" s="95"/>
      <c r="U36" s="95"/>
      <c r="V36" s="95"/>
      <c r="W36" s="95"/>
      <c r="X36" s="95"/>
      <c r="Y36" s="96"/>
      <c r="Z36" s="96"/>
      <c r="AA36" s="96"/>
      <c r="AB36" s="95"/>
      <c r="AC36" s="95"/>
      <c r="AD36" s="95"/>
      <c r="AE36" s="95"/>
      <c r="AF36" s="95"/>
    </row>
    <row r="37" spans="1:32" ht="16.5" customHeight="1">
      <c r="A37" s="55" t="s">
        <v>315</v>
      </c>
      <c r="B37" s="69">
        <v>3</v>
      </c>
      <c r="C37" s="69">
        <v>7</v>
      </c>
      <c r="D37" s="15" t="s">
        <v>59</v>
      </c>
      <c r="E37" s="55" t="str">
        <f>VLOOKUP(D37,'ATHLETE LIST'!A$2:B$151,2,FALSE)</f>
        <v>STAR</v>
      </c>
      <c r="F37" s="55" t="s">
        <v>26</v>
      </c>
      <c r="G37" s="55" t="s">
        <v>307</v>
      </c>
      <c r="H37" s="55" t="s">
        <v>307</v>
      </c>
      <c r="I37" s="55" t="s">
        <v>307</v>
      </c>
      <c r="J37" s="55" t="s">
        <v>307</v>
      </c>
      <c r="K37" s="70"/>
      <c r="L37" s="70"/>
      <c r="M37" s="99">
        <f t="shared" si="2"/>
        <v>12</v>
      </c>
      <c r="N37" s="99">
        <f>IF(ISBLANK(G37),0,VLOOKUP(G37,'DATA VALIDATION'!$J$3:$K$7,2,FALSE))+IF(ISBLANK(H37),0,VLOOKUP(H37,'DATA VALIDATION'!$J$3:$K$7,2,FALSE))+IF(ISBLANK(I37),0,VLOOKUP(I37,'DATA VALIDATION'!$J$3:$K$7,2,FALSE))+IF(ISBLANK(J37),0,VLOOKUP(J37,'DATA VALIDATION'!$J$3:$K$7,2,FALSE))+IF(ISBLANK(K37),0,VLOOKUP(K37,'DATA VALIDATION'!$J$3:$K$7,2,FALSE))+IF(ISBLANK(L37),0,VLOOKUP(L37,'DATA VALIDATION'!$J$3:$K$7,2,FALSE))</f>
        <v>12</v>
      </c>
      <c r="O37" s="100" t="str">
        <f t="shared" si="3"/>
        <v>B</v>
      </c>
      <c r="P37" s="101" t="str">
        <f>IF(COUNTA(G37:L37)=4,VLOOKUP(N37,'DATA VALIDATION'!$J$10:$L$13,3,TRUE),IF(COUNTA(G37:L37)=5,VLOOKUP(N37,'DATA VALIDATION'!$J$16:$L$19,3,TRUE),IF(COUNTA(G37:L37)=6,VLOOKUP(N37,'DATA VALIDATION'!$J$22:$L$25,3,TRUE),"")))</f>
        <v>B</v>
      </c>
      <c r="Q37" s="55" t="s">
        <v>308</v>
      </c>
      <c r="R37" s="55" t="s">
        <v>250</v>
      </c>
      <c r="S37" s="12"/>
      <c r="T37" s="95"/>
      <c r="U37" s="95"/>
      <c r="V37" s="95"/>
      <c r="W37" s="95"/>
      <c r="X37" s="95"/>
      <c r="Y37" s="96"/>
      <c r="Z37" s="96"/>
      <c r="AA37" s="96"/>
      <c r="AB37" s="95"/>
      <c r="AC37" s="95"/>
      <c r="AD37" s="95"/>
      <c r="AE37" s="95"/>
      <c r="AF37" s="95"/>
    </row>
    <row r="38" spans="1:32" ht="16.5" customHeight="1">
      <c r="A38" s="55" t="s">
        <v>315</v>
      </c>
      <c r="B38" s="69">
        <v>3</v>
      </c>
      <c r="C38" s="69">
        <v>8</v>
      </c>
      <c r="D38" s="15" t="s">
        <v>64</v>
      </c>
      <c r="E38" s="55" t="str">
        <f>VLOOKUP(D38,'ATHLETE LIST'!A$2:B$151,2,FALSE)</f>
        <v>ATLK</v>
      </c>
      <c r="F38" s="55" t="s">
        <v>26</v>
      </c>
      <c r="G38" s="55" t="s">
        <v>307</v>
      </c>
      <c r="H38" s="55" t="s">
        <v>307</v>
      </c>
      <c r="I38" s="55" t="s">
        <v>306</v>
      </c>
      <c r="J38" s="55" t="s">
        <v>307</v>
      </c>
      <c r="K38" s="70"/>
      <c r="L38" s="70"/>
      <c r="M38" s="99">
        <f t="shared" si="2"/>
        <v>11</v>
      </c>
      <c r="N38" s="99">
        <f>IF(ISBLANK(G38),0,VLOOKUP(G38,'DATA VALIDATION'!$J$3:$K$7,2,FALSE))+IF(ISBLANK(H38),0,VLOOKUP(H38,'DATA VALIDATION'!$J$3:$K$7,2,FALSE))+IF(ISBLANK(I38),0,VLOOKUP(I38,'DATA VALIDATION'!$J$3:$K$7,2,FALSE))+IF(ISBLANK(J38),0,VLOOKUP(J38,'DATA VALIDATION'!$J$3:$K$7,2,FALSE))+IF(ISBLANK(K38),0,VLOOKUP(K38,'DATA VALIDATION'!$J$3:$K$7,2,FALSE))+IF(ISBLANK(L38),0,VLOOKUP(L38,'DATA VALIDATION'!$J$3:$K$7,2,FALSE))</f>
        <v>11</v>
      </c>
      <c r="O38" s="100" t="str">
        <f t="shared" si="3"/>
        <v>B</v>
      </c>
      <c r="P38" s="101" t="str">
        <f>IF(COUNTA(G38:L38)=4,VLOOKUP(N38,'DATA VALIDATION'!$J$10:$L$13,3,TRUE),IF(COUNTA(G38:L38)=5,VLOOKUP(N38,'DATA VALIDATION'!$J$16:$L$19,3,TRUE),IF(COUNTA(G38:L38)=6,VLOOKUP(N38,'DATA VALIDATION'!$J$22:$L$25,3,TRUE),"")))</f>
        <v>B</v>
      </c>
      <c r="Q38" s="55" t="s">
        <v>308</v>
      </c>
      <c r="R38" s="55" t="s">
        <v>250</v>
      </c>
      <c r="S38" s="12"/>
      <c r="T38" s="95"/>
      <c r="U38" s="95"/>
      <c r="V38" s="95"/>
      <c r="W38" s="95"/>
      <c r="X38" s="95"/>
      <c r="Y38" s="96"/>
      <c r="Z38" s="96"/>
      <c r="AA38" s="96"/>
      <c r="AB38" s="95"/>
      <c r="AC38" s="95"/>
      <c r="AD38" s="95"/>
      <c r="AE38" s="95"/>
      <c r="AF38" s="95"/>
    </row>
    <row r="39" spans="1:32" ht="16.5" customHeight="1">
      <c r="A39" s="55" t="s">
        <v>315</v>
      </c>
      <c r="B39" s="69">
        <v>3</v>
      </c>
      <c r="C39" s="69">
        <v>9</v>
      </c>
      <c r="D39" s="15" t="s">
        <v>317</v>
      </c>
      <c r="E39" s="55" t="str">
        <f>VLOOKUP(D39,'ATHLETE LIST'!A$2:B$151,2,FALSE)</f>
        <v>ETIN</v>
      </c>
      <c r="F39" s="55" t="s">
        <v>26</v>
      </c>
      <c r="G39" s="55" t="s">
        <v>307</v>
      </c>
      <c r="H39" s="55" t="s">
        <v>307</v>
      </c>
      <c r="I39" s="55" t="s">
        <v>307</v>
      </c>
      <c r="J39" s="55" t="s">
        <v>307</v>
      </c>
      <c r="K39" s="70"/>
      <c r="L39" s="70"/>
      <c r="M39" s="99">
        <f t="shared" si="2"/>
        <v>12</v>
      </c>
      <c r="N39" s="99">
        <f>IF(ISBLANK(G39),0,VLOOKUP(G39,'DATA VALIDATION'!$J$3:$K$7,2,FALSE))+IF(ISBLANK(H39),0,VLOOKUP(H39,'DATA VALIDATION'!$J$3:$K$7,2,FALSE))+IF(ISBLANK(I39),0,VLOOKUP(I39,'DATA VALIDATION'!$J$3:$K$7,2,FALSE))+IF(ISBLANK(J39),0,VLOOKUP(J39,'DATA VALIDATION'!$J$3:$K$7,2,FALSE))+IF(ISBLANK(K39),0,VLOOKUP(K39,'DATA VALIDATION'!$J$3:$K$7,2,FALSE))+IF(ISBLANK(L39),0,VLOOKUP(L39,'DATA VALIDATION'!$J$3:$K$7,2,FALSE))</f>
        <v>12</v>
      </c>
      <c r="O39" s="100" t="str">
        <f t="shared" si="3"/>
        <v>B</v>
      </c>
      <c r="P39" s="101" t="str">
        <f>IF(COUNTA(G39:L39)=4,VLOOKUP(N39,'DATA VALIDATION'!$J$10:$L$13,3,TRUE),IF(COUNTA(G39:L39)=5,VLOOKUP(N39,'DATA VALIDATION'!$J$16:$L$19,3,TRUE),IF(COUNTA(G39:L39)=6,VLOOKUP(N39,'DATA VALIDATION'!$J$22:$L$25,3,TRUE),"")))</f>
        <v>B</v>
      </c>
      <c r="Q39" s="55" t="s">
        <v>308</v>
      </c>
      <c r="R39" s="55" t="s">
        <v>250</v>
      </c>
      <c r="S39" s="12"/>
      <c r="T39" s="95"/>
      <c r="U39" s="95"/>
      <c r="V39" s="95"/>
      <c r="W39" s="95"/>
      <c r="X39" s="95"/>
      <c r="Y39" s="96"/>
      <c r="Z39" s="96"/>
      <c r="AA39" s="96"/>
      <c r="AB39" s="95"/>
      <c r="AC39" s="95"/>
      <c r="AD39" s="95"/>
      <c r="AE39" s="95"/>
      <c r="AF39" s="95"/>
    </row>
    <row r="40" spans="1:32" ht="16.5" customHeight="1">
      <c r="A40" s="55" t="s">
        <v>315</v>
      </c>
      <c r="B40" s="69">
        <v>3</v>
      </c>
      <c r="C40" s="69">
        <v>10</v>
      </c>
      <c r="D40" s="15" t="s">
        <v>74</v>
      </c>
      <c r="E40" s="55" t="str">
        <f>VLOOKUP(D40,'ATHLETE LIST'!A$2:B$151,2,FALSE)</f>
        <v>ETIN</v>
      </c>
      <c r="F40" s="55" t="s">
        <v>26</v>
      </c>
      <c r="G40" s="55" t="s">
        <v>306</v>
      </c>
      <c r="H40" s="55" t="s">
        <v>307</v>
      </c>
      <c r="I40" s="55" t="s">
        <v>306</v>
      </c>
      <c r="J40" s="55" t="s">
        <v>307</v>
      </c>
      <c r="K40" s="70"/>
      <c r="L40" s="70"/>
      <c r="M40" s="99">
        <f t="shared" si="2"/>
        <v>10</v>
      </c>
      <c r="N40" s="99">
        <f>IF(ISBLANK(G40),0,VLOOKUP(G40,'DATA VALIDATION'!$J$3:$K$7,2,FALSE))+IF(ISBLANK(H40),0,VLOOKUP(H40,'DATA VALIDATION'!$J$3:$K$7,2,FALSE))+IF(ISBLANK(I40),0,VLOOKUP(I40,'DATA VALIDATION'!$J$3:$K$7,2,FALSE))+IF(ISBLANK(J40),0,VLOOKUP(J40,'DATA VALIDATION'!$J$3:$K$7,2,FALSE))+IF(ISBLANK(K40),0,VLOOKUP(K40,'DATA VALIDATION'!$J$3:$K$7,2,FALSE))+IF(ISBLANK(L40),0,VLOOKUP(L40,'DATA VALIDATION'!$J$3:$K$7,2,FALSE))</f>
        <v>10</v>
      </c>
      <c r="O40" s="100" t="str">
        <f t="shared" si="3"/>
        <v>B</v>
      </c>
      <c r="P40" s="101" t="str">
        <f>IF(COUNTA(G40:L40)=4,VLOOKUP(N40,'DATA VALIDATION'!$J$10:$L$13,3,TRUE),IF(COUNTA(G40:L40)=5,VLOOKUP(N40,'DATA VALIDATION'!$J$16:$L$19,3,TRUE),IF(COUNTA(G40:L40)=6,VLOOKUP(N40,'DATA VALIDATION'!$J$22:$L$25,3,TRUE),"")))</f>
        <v>B</v>
      </c>
      <c r="Q40" s="55" t="s">
        <v>308</v>
      </c>
      <c r="R40" s="55" t="s">
        <v>250</v>
      </c>
      <c r="S40" s="12"/>
      <c r="T40" s="95"/>
      <c r="U40" s="95"/>
      <c r="V40" s="95"/>
      <c r="W40" s="95"/>
      <c r="X40" s="95"/>
      <c r="Y40" s="96"/>
      <c r="Z40" s="96"/>
      <c r="AA40" s="96"/>
      <c r="AB40" s="95"/>
      <c r="AC40" s="95"/>
      <c r="AD40" s="95"/>
      <c r="AE40" s="95"/>
      <c r="AF40" s="95"/>
    </row>
    <row r="41" spans="1:32" ht="16.5" customHeight="1">
      <c r="A41" s="55" t="s">
        <v>315</v>
      </c>
      <c r="B41" s="69">
        <v>4</v>
      </c>
      <c r="C41" s="69">
        <v>7</v>
      </c>
      <c r="D41" s="15" t="s">
        <v>60</v>
      </c>
      <c r="E41" s="55" t="str">
        <f>VLOOKUP(D41,'ATHLETE LIST'!A$2:B$151,2,FALSE)</f>
        <v>ATLK</v>
      </c>
      <c r="F41" s="55" t="s">
        <v>27</v>
      </c>
      <c r="G41" s="55" t="s">
        <v>309</v>
      </c>
      <c r="H41" s="55" t="s">
        <v>309</v>
      </c>
      <c r="I41" s="55" t="s">
        <v>309</v>
      </c>
      <c r="J41" s="55" t="s">
        <v>307</v>
      </c>
      <c r="K41" s="70"/>
      <c r="L41" s="70"/>
      <c r="M41" s="99">
        <f t="shared" si="2"/>
        <v>15</v>
      </c>
      <c r="N41" s="99">
        <f>IF(ISBLANK(G41),0,VLOOKUP(G41,'DATA VALIDATION'!$J$3:$K$7,2,FALSE))+IF(ISBLANK(H41),0,VLOOKUP(H41,'DATA VALIDATION'!$J$3:$K$7,2,FALSE))+IF(ISBLANK(I41),0,VLOOKUP(I41,'DATA VALIDATION'!$J$3:$K$7,2,FALSE))+IF(ISBLANK(J41),0,VLOOKUP(J41,'DATA VALIDATION'!$J$3:$K$7,2,FALSE))+IF(ISBLANK(K41),0,VLOOKUP(K41,'DATA VALIDATION'!$J$3:$K$7,2,FALSE))+IF(ISBLANK(L41),0,VLOOKUP(L41,'DATA VALIDATION'!$J$3:$K$7,2,FALSE))</f>
        <v>15</v>
      </c>
      <c r="O41" s="100" t="str">
        <f t="shared" si="3"/>
        <v>A</v>
      </c>
      <c r="P41" s="101" t="str">
        <f>IF(COUNTA(G41:L41)=4,VLOOKUP(N41,'DATA VALIDATION'!$J$10:$L$13,3,TRUE),IF(COUNTA(G41:L41)=5,VLOOKUP(N41,'DATA VALIDATION'!$J$16:$L$19,3,TRUE),IF(COUNTA(G41:L41)=6,VLOOKUP(N41,'DATA VALIDATION'!$J$22:$L$25,3,TRUE),"")))</f>
        <v>A</v>
      </c>
      <c r="Q41" s="55" t="s">
        <v>308</v>
      </c>
      <c r="R41" s="55" t="s">
        <v>250</v>
      </c>
      <c r="S41" s="12"/>
      <c r="T41" s="95"/>
      <c r="U41" s="95"/>
      <c r="V41" s="95"/>
      <c r="W41" s="95"/>
      <c r="X41" s="95"/>
      <c r="Y41" s="96"/>
      <c r="Z41" s="96"/>
      <c r="AA41" s="96"/>
      <c r="AB41" s="95"/>
      <c r="AC41" s="95"/>
      <c r="AD41" s="95"/>
      <c r="AE41" s="95"/>
      <c r="AF41" s="95"/>
    </row>
    <row r="42" spans="1:32" ht="16.5" customHeight="1">
      <c r="A42" s="55" t="s">
        <v>315</v>
      </c>
      <c r="B42" s="69">
        <v>4</v>
      </c>
      <c r="C42" s="69">
        <v>8</v>
      </c>
      <c r="D42" s="15" t="s">
        <v>65</v>
      </c>
      <c r="E42" s="55" t="str">
        <f>VLOOKUP(D42,'ATHLETE LIST'!A$2:B$151,2,FALSE)</f>
        <v>ETIN</v>
      </c>
      <c r="F42" s="55" t="s">
        <v>27</v>
      </c>
      <c r="G42" s="55" t="s">
        <v>311</v>
      </c>
      <c r="H42" s="55" t="s">
        <v>306</v>
      </c>
      <c r="I42" s="55" t="s">
        <v>306</v>
      </c>
      <c r="J42" s="55" t="s">
        <v>307</v>
      </c>
      <c r="K42" s="70"/>
      <c r="L42" s="70"/>
      <c r="M42" s="99">
        <f t="shared" si="2"/>
        <v>8</v>
      </c>
      <c r="N42" s="99">
        <f>IF(ISBLANK(G42),0,VLOOKUP(G42,'DATA VALIDATION'!$J$3:$K$7,2,FALSE))+IF(ISBLANK(H42),0,VLOOKUP(H42,'DATA VALIDATION'!$J$3:$K$7,2,FALSE))+IF(ISBLANK(I42),0,VLOOKUP(I42,'DATA VALIDATION'!$J$3:$K$7,2,FALSE))+IF(ISBLANK(J42),0,VLOOKUP(J42,'DATA VALIDATION'!$J$3:$K$7,2,FALSE))+IF(ISBLANK(K42),0,VLOOKUP(K42,'DATA VALIDATION'!$J$3:$K$7,2,FALSE))+IF(ISBLANK(L42),0,VLOOKUP(L42,'DATA VALIDATION'!$J$3:$K$7,2,FALSE))</f>
        <v>8</v>
      </c>
      <c r="O42" s="100" t="str">
        <f t="shared" si="3"/>
        <v>C</v>
      </c>
      <c r="P42" s="101" t="str">
        <f>IF(COUNTA(G42:L42)=4,VLOOKUP(N42,'DATA VALIDATION'!$J$10:$L$13,3,TRUE),IF(COUNTA(G42:L42)=5,VLOOKUP(N42,'DATA VALIDATION'!$J$16:$L$19,3,TRUE),IF(COUNTA(G42:L42)=6,VLOOKUP(N42,'DATA VALIDATION'!$J$22:$L$25,3,TRUE),"")))</f>
        <v>C</v>
      </c>
      <c r="Q42" s="55" t="s">
        <v>308</v>
      </c>
      <c r="R42" s="55" t="s">
        <v>250</v>
      </c>
      <c r="S42" s="12"/>
      <c r="T42" s="95"/>
      <c r="U42" s="95"/>
      <c r="V42" s="95"/>
      <c r="W42" s="95"/>
      <c r="X42" s="95"/>
      <c r="Y42" s="96"/>
      <c r="Z42" s="96"/>
      <c r="AA42" s="96"/>
      <c r="AB42" s="95"/>
      <c r="AC42" s="95"/>
      <c r="AD42" s="95"/>
      <c r="AE42" s="95"/>
      <c r="AF42" s="95"/>
    </row>
    <row r="43" spans="1:32" ht="16.5" customHeight="1">
      <c r="A43" s="55" t="s">
        <v>315</v>
      </c>
      <c r="B43" s="69">
        <v>4</v>
      </c>
      <c r="C43" s="69">
        <v>9</v>
      </c>
      <c r="D43" s="15" t="s">
        <v>70</v>
      </c>
      <c r="E43" s="55" t="str">
        <f>VLOOKUP(D43,'ATHLETE LIST'!A$2:B$151,2,FALSE)</f>
        <v>ATLK</v>
      </c>
      <c r="F43" s="55" t="s">
        <v>27</v>
      </c>
      <c r="G43" s="55" t="s">
        <v>311</v>
      </c>
      <c r="H43" s="55" t="s">
        <v>306</v>
      </c>
      <c r="I43" s="55" t="s">
        <v>306</v>
      </c>
      <c r="J43" s="55" t="s">
        <v>307</v>
      </c>
      <c r="K43" s="70"/>
      <c r="L43" s="70"/>
      <c r="M43" s="99">
        <f t="shared" si="2"/>
        <v>8</v>
      </c>
      <c r="N43" s="99">
        <f>IF(ISBLANK(G43),0,VLOOKUP(G43,'DATA VALIDATION'!$J$3:$K$7,2,FALSE))+IF(ISBLANK(H43),0,VLOOKUP(H43,'DATA VALIDATION'!$J$3:$K$7,2,FALSE))+IF(ISBLANK(I43),0,VLOOKUP(I43,'DATA VALIDATION'!$J$3:$K$7,2,FALSE))+IF(ISBLANK(J43),0,VLOOKUP(J43,'DATA VALIDATION'!$J$3:$K$7,2,FALSE))+IF(ISBLANK(K43),0,VLOOKUP(K43,'DATA VALIDATION'!$J$3:$K$7,2,FALSE))+IF(ISBLANK(L43),0,VLOOKUP(L43,'DATA VALIDATION'!$J$3:$K$7,2,FALSE))</f>
        <v>8</v>
      </c>
      <c r="O43" s="100" t="str">
        <f t="shared" si="3"/>
        <v>C</v>
      </c>
      <c r="P43" s="101" t="str">
        <f>IF(COUNTA(G43:L43)=4,VLOOKUP(N43,'DATA VALIDATION'!$J$10:$L$13,3,TRUE),IF(COUNTA(G43:L43)=5,VLOOKUP(N43,'DATA VALIDATION'!$J$16:$L$19,3,TRUE),IF(COUNTA(G43:L43)=6,VLOOKUP(N43,'DATA VALIDATION'!$J$22:$L$25,3,TRUE),"")))</f>
        <v>C</v>
      </c>
      <c r="Q43" s="55" t="s">
        <v>308</v>
      </c>
      <c r="R43" s="55" t="s">
        <v>250</v>
      </c>
      <c r="S43" s="12"/>
      <c r="T43" s="95"/>
      <c r="U43" s="95"/>
      <c r="V43" s="95"/>
      <c r="W43" s="95"/>
      <c r="X43" s="95"/>
      <c r="Y43" s="96"/>
      <c r="Z43" s="96"/>
      <c r="AA43" s="96"/>
      <c r="AB43" s="95"/>
      <c r="AC43" s="95"/>
      <c r="AD43" s="95"/>
      <c r="AE43" s="95"/>
      <c r="AF43" s="95"/>
    </row>
    <row r="44" spans="1:32" ht="16.5" customHeight="1">
      <c r="A44" s="55" t="s">
        <v>315</v>
      </c>
      <c r="B44" s="69">
        <v>4</v>
      </c>
      <c r="C44" s="69">
        <v>10</v>
      </c>
      <c r="D44" s="15" t="s">
        <v>75</v>
      </c>
      <c r="E44" s="55" t="str">
        <f>VLOOKUP(D44,'ATHLETE LIST'!A$2:B$151,2,FALSE)</f>
        <v>ETIN</v>
      </c>
      <c r="F44" s="55" t="s">
        <v>27</v>
      </c>
      <c r="G44" s="55" t="s">
        <v>306</v>
      </c>
      <c r="H44" s="55" t="s">
        <v>306</v>
      </c>
      <c r="I44" s="55" t="s">
        <v>307</v>
      </c>
      <c r="J44" s="55" t="s">
        <v>309</v>
      </c>
      <c r="K44" s="70"/>
      <c r="L44" s="70"/>
      <c r="M44" s="99">
        <f t="shared" si="2"/>
        <v>11</v>
      </c>
      <c r="N44" s="99">
        <f>IF(ISBLANK(G44),0,VLOOKUP(G44,'DATA VALIDATION'!$J$3:$K$7,2,FALSE))+IF(ISBLANK(H44),0,VLOOKUP(H44,'DATA VALIDATION'!$J$3:$K$7,2,FALSE))+IF(ISBLANK(I44),0,VLOOKUP(I44,'DATA VALIDATION'!$J$3:$K$7,2,FALSE))+IF(ISBLANK(J44),0,VLOOKUP(J44,'DATA VALIDATION'!$J$3:$K$7,2,FALSE))+IF(ISBLANK(K44),0,VLOOKUP(K44,'DATA VALIDATION'!$J$3:$K$7,2,FALSE))+IF(ISBLANK(L44),0,VLOOKUP(L44,'DATA VALIDATION'!$J$3:$K$7,2,FALSE))</f>
        <v>11</v>
      </c>
      <c r="O44" s="100" t="str">
        <f t="shared" si="3"/>
        <v>B</v>
      </c>
      <c r="P44" s="101" t="str">
        <f>IF(COUNTA(G44:L44)=4,VLOOKUP(N44,'DATA VALIDATION'!$J$10:$L$13,3,TRUE),IF(COUNTA(G44:L44)=5,VLOOKUP(N44,'DATA VALIDATION'!$J$16:$L$19,3,TRUE),IF(COUNTA(G44:L44)=6,VLOOKUP(N44,'DATA VALIDATION'!$J$22:$L$25,3,TRUE),"")))</f>
        <v>B</v>
      </c>
      <c r="Q44" s="55" t="s">
        <v>308</v>
      </c>
      <c r="R44" s="55" t="s">
        <v>250</v>
      </c>
      <c r="S44" s="12"/>
      <c r="T44" s="95"/>
      <c r="U44" s="95"/>
      <c r="V44" s="95"/>
      <c r="W44" s="95"/>
      <c r="X44" s="95"/>
      <c r="Y44" s="96"/>
      <c r="Z44" s="96"/>
      <c r="AA44" s="96"/>
      <c r="AB44" s="95"/>
      <c r="AC44" s="95"/>
      <c r="AD44" s="95"/>
      <c r="AE44" s="95"/>
      <c r="AF44" s="95"/>
    </row>
    <row r="45" spans="1:32" ht="16.5" customHeight="1">
      <c r="A45" s="55" t="s">
        <v>315</v>
      </c>
      <c r="B45" s="69">
        <v>5</v>
      </c>
      <c r="C45" s="69">
        <v>7</v>
      </c>
      <c r="D45" s="15" t="s">
        <v>61</v>
      </c>
      <c r="E45" s="55" t="str">
        <f>VLOOKUP(D45,'ATHLETE LIST'!A$2:B$151,2,FALSE)</f>
        <v>ETIN</v>
      </c>
      <c r="F45" s="55" t="s">
        <v>28</v>
      </c>
      <c r="G45" s="55" t="s">
        <v>306</v>
      </c>
      <c r="H45" s="55" t="s">
        <v>306</v>
      </c>
      <c r="I45" s="55" t="s">
        <v>307</v>
      </c>
      <c r="J45" s="55" t="s">
        <v>309</v>
      </c>
      <c r="K45" s="70"/>
      <c r="L45" s="70"/>
      <c r="M45" s="99">
        <f t="shared" si="2"/>
        <v>11</v>
      </c>
      <c r="N45" s="99">
        <f>IF(ISBLANK(G45),0,VLOOKUP(G45,'DATA VALIDATION'!$J$3:$K$7,2,FALSE))+IF(ISBLANK(H45),0,VLOOKUP(H45,'DATA VALIDATION'!$J$3:$K$7,2,FALSE))+IF(ISBLANK(I45),0,VLOOKUP(I45,'DATA VALIDATION'!$J$3:$K$7,2,FALSE))+IF(ISBLANK(J45),0,VLOOKUP(J45,'DATA VALIDATION'!$J$3:$K$7,2,FALSE))+IF(ISBLANK(K45),0,VLOOKUP(K45,'DATA VALIDATION'!$J$3:$K$7,2,FALSE))+IF(ISBLANK(L45),0,VLOOKUP(L45,'DATA VALIDATION'!$J$3:$K$7,2,FALSE))</f>
        <v>11</v>
      </c>
      <c r="O45" s="100" t="str">
        <f t="shared" si="3"/>
        <v>B</v>
      </c>
      <c r="P45" s="101" t="str">
        <f>IF(COUNTA(G45:L45)=4,VLOOKUP(N45,'DATA VALIDATION'!$J$10:$L$13,3,TRUE),IF(COUNTA(G45:L45)=5,VLOOKUP(N45,'DATA VALIDATION'!$J$16:$L$19,3,TRUE),IF(COUNTA(G45:L45)=6,VLOOKUP(N45,'DATA VALIDATION'!$J$22:$L$25,3,TRUE),"")))</f>
        <v>B</v>
      </c>
      <c r="Q45" s="55" t="s">
        <v>308</v>
      </c>
      <c r="R45" s="55" t="s">
        <v>250</v>
      </c>
      <c r="S45" s="12"/>
      <c r="T45" s="95"/>
      <c r="U45" s="95"/>
      <c r="V45" s="95"/>
      <c r="W45" s="95"/>
      <c r="X45" s="95"/>
      <c r="Y45" s="96"/>
      <c r="Z45" s="96"/>
      <c r="AA45" s="96"/>
      <c r="AB45" s="95"/>
      <c r="AC45" s="95"/>
      <c r="AD45" s="95"/>
      <c r="AE45" s="95"/>
      <c r="AF45" s="95"/>
    </row>
    <row r="46" spans="1:32" ht="16.5" customHeight="1">
      <c r="A46" s="55" t="s">
        <v>315</v>
      </c>
      <c r="B46" s="69">
        <v>5</v>
      </c>
      <c r="C46" s="69">
        <v>8</v>
      </c>
      <c r="D46" s="15" t="s">
        <v>66</v>
      </c>
      <c r="E46" s="55" t="str">
        <f>VLOOKUP(D46,'ATHLETE LIST'!A$2:B$151,2,FALSE)</f>
        <v>ETIN</v>
      </c>
      <c r="F46" s="55" t="s">
        <v>28</v>
      </c>
      <c r="G46" s="55" t="s">
        <v>307</v>
      </c>
      <c r="H46" s="55" t="s">
        <v>307</v>
      </c>
      <c r="I46" s="55" t="s">
        <v>307</v>
      </c>
      <c r="J46" s="55" t="s">
        <v>309</v>
      </c>
      <c r="K46" s="70"/>
      <c r="L46" s="70"/>
      <c r="M46" s="99">
        <f t="shared" si="2"/>
        <v>13</v>
      </c>
      <c r="N46" s="99">
        <f>IF(ISBLANK(G46),0,VLOOKUP(G46,'DATA VALIDATION'!$J$3:$K$7,2,FALSE))+IF(ISBLANK(H46),0,VLOOKUP(H46,'DATA VALIDATION'!$J$3:$K$7,2,FALSE))+IF(ISBLANK(I46),0,VLOOKUP(I46,'DATA VALIDATION'!$J$3:$K$7,2,FALSE))+IF(ISBLANK(J46),0,VLOOKUP(J46,'DATA VALIDATION'!$J$3:$K$7,2,FALSE))+IF(ISBLANK(K46),0,VLOOKUP(K46,'DATA VALIDATION'!$J$3:$K$7,2,FALSE))+IF(ISBLANK(L46),0,VLOOKUP(L46,'DATA VALIDATION'!$J$3:$K$7,2,FALSE))</f>
        <v>13</v>
      </c>
      <c r="O46" s="100" t="str">
        <f t="shared" si="3"/>
        <v>B</v>
      </c>
      <c r="P46" s="101" t="str">
        <f>IF(COUNTA(G46:L46)=4,VLOOKUP(N46,'DATA VALIDATION'!$J$10:$L$13,3,TRUE),IF(COUNTA(G46:L46)=5,VLOOKUP(N46,'DATA VALIDATION'!$J$16:$L$19,3,TRUE),IF(COUNTA(G46:L46)=6,VLOOKUP(N46,'DATA VALIDATION'!$J$22:$L$25,3,TRUE),"")))</f>
        <v>B</v>
      </c>
      <c r="Q46" s="55" t="s">
        <v>308</v>
      </c>
      <c r="R46" s="55" t="s">
        <v>250</v>
      </c>
      <c r="S46" s="12"/>
      <c r="T46" s="95"/>
      <c r="U46" s="95"/>
      <c r="V46" s="95"/>
      <c r="W46" s="95"/>
      <c r="X46" s="95"/>
      <c r="Y46" s="96"/>
      <c r="Z46" s="96"/>
      <c r="AA46" s="96"/>
      <c r="AB46" s="95"/>
      <c r="AC46" s="95"/>
      <c r="AD46" s="95"/>
      <c r="AE46" s="95"/>
      <c r="AF46" s="95"/>
    </row>
    <row r="47" spans="1:32" ht="16.5" customHeight="1">
      <c r="A47" s="55" t="s">
        <v>315</v>
      </c>
      <c r="B47" s="69">
        <v>5</v>
      </c>
      <c r="C47" s="69">
        <v>9</v>
      </c>
      <c r="D47" s="15" t="s">
        <v>71</v>
      </c>
      <c r="E47" s="55" t="str">
        <f>VLOOKUP(D47,'ATHLETE LIST'!A$2:B$151,2,FALSE)</f>
        <v>ETIN</v>
      </c>
      <c r="F47" s="55" t="s">
        <v>28</v>
      </c>
      <c r="G47" s="55" t="s">
        <v>311</v>
      </c>
      <c r="H47" s="55" t="s">
        <v>307</v>
      </c>
      <c r="I47" s="55" t="s">
        <v>306</v>
      </c>
      <c r="J47" s="55" t="s">
        <v>309</v>
      </c>
      <c r="K47" s="70"/>
      <c r="L47" s="70"/>
      <c r="M47" s="99">
        <f t="shared" si="2"/>
        <v>10</v>
      </c>
      <c r="N47" s="99">
        <f>IF(ISBLANK(G47),0,VLOOKUP(G47,'DATA VALIDATION'!$J$3:$K$7,2,FALSE))+IF(ISBLANK(H47),0,VLOOKUP(H47,'DATA VALIDATION'!$J$3:$K$7,2,FALSE))+IF(ISBLANK(I47),0,VLOOKUP(I47,'DATA VALIDATION'!$J$3:$K$7,2,FALSE))+IF(ISBLANK(J47),0,VLOOKUP(J47,'DATA VALIDATION'!$J$3:$K$7,2,FALSE))+IF(ISBLANK(K47),0,VLOOKUP(K47,'DATA VALIDATION'!$J$3:$K$7,2,FALSE))+IF(ISBLANK(L47),0,VLOOKUP(L47,'DATA VALIDATION'!$J$3:$K$7,2,FALSE))</f>
        <v>10</v>
      </c>
      <c r="O47" s="100" t="str">
        <f t="shared" si="3"/>
        <v>B</v>
      </c>
      <c r="P47" s="101" t="str">
        <f>IF(COUNTA(G47:L47)=4,VLOOKUP(N47,'DATA VALIDATION'!$J$10:$L$13,3,TRUE),IF(COUNTA(G47:L47)=5,VLOOKUP(N47,'DATA VALIDATION'!$J$16:$L$19,3,TRUE),IF(COUNTA(G47:L47)=6,VLOOKUP(N47,'DATA VALIDATION'!$J$22:$L$25,3,TRUE),"")))</f>
        <v>B</v>
      </c>
      <c r="Q47" s="55" t="s">
        <v>308</v>
      </c>
      <c r="R47" s="55" t="s">
        <v>250</v>
      </c>
      <c r="S47" s="12"/>
      <c r="T47" s="95"/>
      <c r="U47" s="95"/>
      <c r="V47" s="95"/>
      <c r="W47" s="95"/>
      <c r="X47" s="95"/>
      <c r="Y47" s="96"/>
      <c r="Z47" s="96"/>
      <c r="AA47" s="96"/>
      <c r="AB47" s="95"/>
      <c r="AC47" s="95"/>
      <c r="AD47" s="95"/>
      <c r="AE47" s="95"/>
      <c r="AF47" s="95"/>
    </row>
    <row r="48" spans="1:32" ht="16.5" customHeight="1">
      <c r="A48" s="55" t="s">
        <v>318</v>
      </c>
      <c r="B48" s="69">
        <v>1</v>
      </c>
      <c r="C48" s="69">
        <v>11</v>
      </c>
      <c r="D48" s="15" t="s">
        <v>54</v>
      </c>
      <c r="E48" s="55" t="str">
        <f>VLOOKUP(D48,'ATHLETE LIST'!A$2:B$151,2,FALSE)</f>
        <v>FBT</v>
      </c>
      <c r="F48" s="55" t="s">
        <v>24</v>
      </c>
      <c r="G48" s="55" t="s">
        <v>306</v>
      </c>
      <c r="H48" s="55" t="s">
        <v>306</v>
      </c>
      <c r="I48" s="55" t="s">
        <v>307</v>
      </c>
      <c r="J48" s="55" t="s">
        <v>309</v>
      </c>
      <c r="K48" s="70"/>
      <c r="L48" s="70"/>
      <c r="M48" s="99">
        <f t="shared" si="2"/>
        <v>11</v>
      </c>
      <c r="N48" s="99">
        <f>IF(ISBLANK(G48),0,VLOOKUP(G48,'DATA VALIDATION'!$J$3:$K$7,2,FALSE))+IF(ISBLANK(H48),0,VLOOKUP(H48,'DATA VALIDATION'!$J$3:$K$7,2,FALSE))+IF(ISBLANK(I48),0,VLOOKUP(I48,'DATA VALIDATION'!$J$3:$K$7,2,FALSE))+IF(ISBLANK(J48),0,VLOOKUP(J48,'DATA VALIDATION'!$J$3:$K$7,2,FALSE))+IF(ISBLANK(K48),0,VLOOKUP(K48,'DATA VALIDATION'!$J$3:$K$7,2,FALSE))+IF(ISBLANK(L48),0,VLOOKUP(L48,'DATA VALIDATION'!$J$3:$K$7,2,FALSE))</f>
        <v>11</v>
      </c>
      <c r="O48" s="100" t="str">
        <f t="shared" si="3"/>
        <v>B</v>
      </c>
      <c r="P48" s="101" t="str">
        <f>IF(COUNTA(G48:L48)=4,VLOOKUP(N48,'DATA VALIDATION'!$J$10:$L$13,3,TRUE),IF(COUNTA(G48:L48)=5,VLOOKUP(N48,'DATA VALIDATION'!$J$16:$L$19,3,TRUE),IF(COUNTA(G48:L48)=6,VLOOKUP(N48,'DATA VALIDATION'!$J$22:$L$25,3,TRUE),"")))</f>
        <v>B</v>
      </c>
      <c r="Q48" s="55" t="s">
        <v>308</v>
      </c>
      <c r="R48" s="55" t="s">
        <v>250</v>
      </c>
      <c r="S48" s="12"/>
      <c r="T48" s="95"/>
      <c r="U48" s="95"/>
      <c r="V48" s="95"/>
      <c r="W48" s="95"/>
      <c r="X48" s="95"/>
      <c r="Y48" s="96"/>
      <c r="Z48" s="96"/>
      <c r="AA48" s="96"/>
      <c r="AB48" s="95"/>
      <c r="AC48" s="95"/>
      <c r="AD48" s="95"/>
      <c r="AE48" s="95"/>
      <c r="AF48" s="95"/>
    </row>
    <row r="49" spans="1:32" ht="16.5" customHeight="1">
      <c r="A49" s="55" t="s">
        <v>318</v>
      </c>
      <c r="B49" s="69">
        <v>1</v>
      </c>
      <c r="C49" s="69">
        <v>12</v>
      </c>
      <c r="D49" s="15" t="s">
        <v>42</v>
      </c>
      <c r="E49" s="55" t="str">
        <f>VLOOKUP(D49,'ATHLETE LIST'!A$2:B$151,2,FALSE)</f>
        <v>STAR</v>
      </c>
      <c r="F49" s="55" t="s">
        <v>24</v>
      </c>
      <c r="G49" s="55" t="s">
        <v>306</v>
      </c>
      <c r="H49" s="55" t="s">
        <v>306</v>
      </c>
      <c r="I49" s="55" t="s">
        <v>307</v>
      </c>
      <c r="J49" s="55" t="s">
        <v>307</v>
      </c>
      <c r="K49" s="70"/>
      <c r="L49" s="70"/>
      <c r="M49" s="99">
        <f t="shared" si="2"/>
        <v>10</v>
      </c>
      <c r="N49" s="99">
        <f>IF(ISBLANK(G49),0,VLOOKUP(G49,'DATA VALIDATION'!$J$3:$K$7,2,FALSE))+IF(ISBLANK(H49),0,VLOOKUP(H49,'DATA VALIDATION'!$J$3:$K$7,2,FALSE))+IF(ISBLANK(I49),0,VLOOKUP(I49,'DATA VALIDATION'!$J$3:$K$7,2,FALSE))+IF(ISBLANK(J49),0,VLOOKUP(J49,'DATA VALIDATION'!$J$3:$K$7,2,FALSE))+IF(ISBLANK(K49),0,VLOOKUP(K49,'DATA VALIDATION'!$J$3:$K$7,2,FALSE))+IF(ISBLANK(L49),0,VLOOKUP(L49,'DATA VALIDATION'!$J$3:$K$7,2,FALSE))</f>
        <v>10</v>
      </c>
      <c r="O49" s="100" t="str">
        <f t="shared" si="3"/>
        <v>B</v>
      </c>
      <c r="P49" s="101" t="str">
        <f>IF(COUNTA(G49:L49)=4,VLOOKUP(N49,'DATA VALIDATION'!$J$10:$L$13,3,TRUE),IF(COUNTA(G49:L49)=5,VLOOKUP(N49,'DATA VALIDATION'!$J$16:$L$19,3,TRUE),IF(COUNTA(G49:L49)=6,VLOOKUP(N49,'DATA VALIDATION'!$J$22:$L$25,3,TRUE),"")))</f>
        <v>B</v>
      </c>
      <c r="Q49" s="55" t="s">
        <v>308</v>
      </c>
      <c r="R49" s="55" t="s">
        <v>250</v>
      </c>
      <c r="S49" s="12"/>
      <c r="T49" s="95"/>
      <c r="U49" s="95"/>
      <c r="V49" s="95"/>
      <c r="W49" s="95"/>
      <c r="X49" s="95"/>
      <c r="Y49" s="96"/>
      <c r="Z49" s="96"/>
      <c r="AA49" s="96"/>
      <c r="AB49" s="95"/>
      <c r="AC49" s="95"/>
      <c r="AD49" s="95"/>
      <c r="AE49" s="95"/>
      <c r="AF49" s="95"/>
    </row>
    <row r="50" spans="1:32" ht="16.5" customHeight="1">
      <c r="A50" s="55" t="s">
        <v>318</v>
      </c>
      <c r="B50" s="69">
        <v>1</v>
      </c>
      <c r="C50" s="69">
        <v>13</v>
      </c>
      <c r="D50" s="15" t="s">
        <v>31</v>
      </c>
      <c r="E50" s="55" t="str">
        <f>VLOOKUP(D50,'ATHLETE LIST'!A$2:B$151,2,FALSE)</f>
        <v>ETIN</v>
      </c>
      <c r="F50" s="55" t="s">
        <v>24</v>
      </c>
      <c r="G50" s="55" t="s">
        <v>306</v>
      </c>
      <c r="H50" s="55" t="s">
        <v>306</v>
      </c>
      <c r="I50" s="55" t="s">
        <v>306</v>
      </c>
      <c r="J50" s="55" t="s">
        <v>307</v>
      </c>
      <c r="K50" s="70"/>
      <c r="L50" s="70"/>
      <c r="M50" s="99">
        <f t="shared" si="2"/>
        <v>9</v>
      </c>
      <c r="N50" s="99">
        <f>IF(ISBLANK(G50),0,VLOOKUP(G50,'DATA VALIDATION'!$J$3:$K$7,2,FALSE))+IF(ISBLANK(H50),0,VLOOKUP(H50,'DATA VALIDATION'!$J$3:$K$7,2,FALSE))+IF(ISBLANK(I50),0,VLOOKUP(I50,'DATA VALIDATION'!$J$3:$K$7,2,FALSE))+IF(ISBLANK(J50),0,VLOOKUP(J50,'DATA VALIDATION'!$J$3:$K$7,2,FALSE))+IF(ISBLANK(K50),0,VLOOKUP(K50,'DATA VALIDATION'!$J$3:$K$7,2,FALSE))+IF(ISBLANK(L50),0,VLOOKUP(L50,'DATA VALIDATION'!$J$3:$K$7,2,FALSE))</f>
        <v>9</v>
      </c>
      <c r="O50" s="100" t="str">
        <f t="shared" si="3"/>
        <v>C</v>
      </c>
      <c r="P50" s="101" t="str">
        <f>IF(COUNTA(G50:L50)=4,VLOOKUP(N50,'DATA VALIDATION'!$J$10:$L$13,3,TRUE),IF(COUNTA(G50:L50)=5,VLOOKUP(N50,'DATA VALIDATION'!$J$16:$L$19,3,TRUE),IF(COUNTA(G50:L50)=6,VLOOKUP(N50,'DATA VALIDATION'!$J$22:$L$25,3,TRUE),"")))</f>
        <v>C</v>
      </c>
      <c r="Q50" s="55" t="s">
        <v>308</v>
      </c>
      <c r="R50" s="55" t="s">
        <v>250</v>
      </c>
      <c r="S50" s="12"/>
      <c r="T50" s="95"/>
      <c r="U50" s="95"/>
      <c r="V50" s="95"/>
      <c r="W50" s="95"/>
      <c r="X50" s="95"/>
      <c r="Y50" s="96"/>
      <c r="Z50" s="96"/>
      <c r="AA50" s="96"/>
      <c r="AB50" s="95"/>
      <c r="AC50" s="95"/>
      <c r="AD50" s="95"/>
      <c r="AE50" s="95"/>
      <c r="AF50" s="95"/>
    </row>
    <row r="51" spans="1:32" ht="16.5" customHeight="1">
      <c r="A51" s="55" t="s">
        <v>318</v>
      </c>
      <c r="B51" s="69">
        <v>1</v>
      </c>
      <c r="C51" s="69">
        <v>14</v>
      </c>
      <c r="D51" s="15" t="s">
        <v>74</v>
      </c>
      <c r="E51" s="55" t="str">
        <f>VLOOKUP(D51,'ATHLETE LIST'!A$2:B$151,2,FALSE)</f>
        <v>ETIN</v>
      </c>
      <c r="F51" s="55" t="s">
        <v>24</v>
      </c>
      <c r="G51" s="55" t="s">
        <v>306</v>
      </c>
      <c r="H51" s="55" t="s">
        <v>307</v>
      </c>
      <c r="I51" s="55" t="s">
        <v>307</v>
      </c>
      <c r="J51" s="55" t="s">
        <v>307</v>
      </c>
      <c r="K51" s="70"/>
      <c r="L51" s="70"/>
      <c r="M51" s="99">
        <f t="shared" si="2"/>
        <v>11</v>
      </c>
      <c r="N51" s="99">
        <f>IF(ISBLANK(G51),0,VLOOKUP(G51,'DATA VALIDATION'!$J$3:$K$7,2,FALSE))+IF(ISBLANK(H51),0,VLOOKUP(H51,'DATA VALIDATION'!$J$3:$K$7,2,FALSE))+IF(ISBLANK(I51),0,VLOOKUP(I51,'DATA VALIDATION'!$J$3:$K$7,2,FALSE))+IF(ISBLANK(J51),0,VLOOKUP(J51,'DATA VALIDATION'!$J$3:$K$7,2,FALSE))+IF(ISBLANK(K51),0,VLOOKUP(K51,'DATA VALIDATION'!$J$3:$K$7,2,FALSE))+IF(ISBLANK(L51),0,VLOOKUP(L51,'DATA VALIDATION'!$J$3:$K$7,2,FALSE))</f>
        <v>11</v>
      </c>
      <c r="O51" s="100" t="str">
        <f t="shared" si="3"/>
        <v>B</v>
      </c>
      <c r="P51" s="101" t="str">
        <f>IF(COUNTA(G51:L51)=4,VLOOKUP(N51,'DATA VALIDATION'!$J$10:$L$13,3,TRUE),IF(COUNTA(G51:L51)=5,VLOOKUP(N51,'DATA VALIDATION'!$J$16:$L$19,3,TRUE),IF(COUNTA(G51:L51)=6,VLOOKUP(N51,'DATA VALIDATION'!$J$22:$L$25,3,TRUE),"")))</f>
        <v>B</v>
      </c>
      <c r="Q51" s="55" t="s">
        <v>308</v>
      </c>
      <c r="R51" s="55" t="s">
        <v>250</v>
      </c>
      <c r="S51" s="12"/>
      <c r="T51" s="95"/>
      <c r="U51" s="95"/>
      <c r="V51" s="95"/>
      <c r="W51" s="95"/>
      <c r="X51" s="95"/>
      <c r="Y51" s="96"/>
      <c r="Z51" s="96"/>
      <c r="AA51" s="96"/>
      <c r="AB51" s="95"/>
      <c r="AC51" s="95"/>
      <c r="AD51" s="95"/>
      <c r="AE51" s="95"/>
      <c r="AF51" s="95"/>
    </row>
    <row r="52" spans="1:32" ht="16.5" customHeight="1">
      <c r="A52" s="55" t="s">
        <v>318</v>
      </c>
      <c r="B52" s="69">
        <v>1</v>
      </c>
      <c r="C52" s="69">
        <v>15</v>
      </c>
      <c r="D52" s="15" t="s">
        <v>68</v>
      </c>
      <c r="E52" s="55" t="str">
        <f>VLOOKUP(D52,'ATHLETE LIST'!A$2:B$151,2,FALSE)</f>
        <v>ETIN</v>
      </c>
      <c r="F52" s="55" t="s">
        <v>24</v>
      </c>
      <c r="G52" s="55" t="s">
        <v>306</v>
      </c>
      <c r="H52" s="55" t="s">
        <v>307</v>
      </c>
      <c r="I52" s="55" t="s">
        <v>307</v>
      </c>
      <c r="J52" s="55" t="s">
        <v>306</v>
      </c>
      <c r="K52" s="70"/>
      <c r="L52" s="70"/>
      <c r="M52" s="99">
        <f t="shared" si="2"/>
        <v>10</v>
      </c>
      <c r="N52" s="99">
        <f>IF(ISBLANK(G52),0,VLOOKUP(G52,'DATA VALIDATION'!$J$3:$K$7,2,FALSE))+IF(ISBLANK(H52),0,VLOOKUP(H52,'DATA VALIDATION'!$J$3:$K$7,2,FALSE))+IF(ISBLANK(I52),0,VLOOKUP(I52,'DATA VALIDATION'!$J$3:$K$7,2,FALSE))+IF(ISBLANK(J52),0,VLOOKUP(J52,'DATA VALIDATION'!$J$3:$K$7,2,FALSE))+IF(ISBLANK(K52),0,VLOOKUP(K52,'DATA VALIDATION'!$J$3:$K$7,2,FALSE))+IF(ISBLANK(L52),0,VLOOKUP(L52,'DATA VALIDATION'!$J$3:$K$7,2,FALSE))</f>
        <v>10</v>
      </c>
      <c r="O52" s="100" t="str">
        <f t="shared" si="3"/>
        <v>B</v>
      </c>
      <c r="P52" s="101" t="str">
        <f>IF(COUNTA(G52:L52)=4,VLOOKUP(N52,'DATA VALIDATION'!$J$10:$L$13,3,TRUE),IF(COUNTA(G52:L52)=5,VLOOKUP(N52,'DATA VALIDATION'!$J$16:$L$19,3,TRUE),IF(COUNTA(G52:L52)=6,VLOOKUP(N52,'DATA VALIDATION'!$J$22:$L$25,3,TRUE),"")))</f>
        <v>B</v>
      </c>
      <c r="Q52" s="55" t="s">
        <v>308</v>
      </c>
      <c r="R52" s="55" t="s">
        <v>250</v>
      </c>
      <c r="S52" s="12"/>
      <c r="T52" s="95"/>
      <c r="U52" s="95"/>
      <c r="V52" s="95"/>
      <c r="W52" s="95"/>
      <c r="X52" s="95"/>
      <c r="Y52" s="96"/>
      <c r="Z52" s="96"/>
      <c r="AA52" s="96"/>
      <c r="AB52" s="95"/>
      <c r="AC52" s="95"/>
      <c r="AD52" s="95"/>
      <c r="AE52" s="95"/>
      <c r="AF52" s="95"/>
    </row>
    <row r="53" spans="1:32" ht="16.5" customHeight="1">
      <c r="A53" s="55" t="s">
        <v>318</v>
      </c>
      <c r="B53" s="69">
        <v>1</v>
      </c>
      <c r="C53" s="69">
        <v>16</v>
      </c>
      <c r="D53" s="15" t="s">
        <v>53</v>
      </c>
      <c r="E53" s="55" t="str">
        <f>VLOOKUP(D53,'ATHLETE LIST'!A$2:B$151,2,FALSE)</f>
        <v>STAR</v>
      </c>
      <c r="F53" s="55" t="s">
        <v>24</v>
      </c>
      <c r="G53" s="55" t="s">
        <v>306</v>
      </c>
      <c r="H53" s="55" t="s">
        <v>307</v>
      </c>
      <c r="I53" s="55" t="s">
        <v>306</v>
      </c>
      <c r="J53" s="55" t="s">
        <v>307</v>
      </c>
      <c r="K53" s="70"/>
      <c r="L53" s="70"/>
      <c r="M53" s="99">
        <f t="shared" si="2"/>
        <v>10</v>
      </c>
      <c r="N53" s="99">
        <f>IF(ISBLANK(G53),0,VLOOKUP(G53,'DATA VALIDATION'!$J$3:$K$7,2,FALSE))+IF(ISBLANK(H53),0,VLOOKUP(H53,'DATA VALIDATION'!$J$3:$K$7,2,FALSE))+IF(ISBLANK(I53),0,VLOOKUP(I53,'DATA VALIDATION'!$J$3:$K$7,2,FALSE))+IF(ISBLANK(J53),0,VLOOKUP(J53,'DATA VALIDATION'!$J$3:$K$7,2,FALSE))+IF(ISBLANK(K53),0,VLOOKUP(K53,'DATA VALIDATION'!$J$3:$K$7,2,FALSE))+IF(ISBLANK(L53),0,VLOOKUP(L53,'DATA VALIDATION'!$J$3:$K$7,2,FALSE))</f>
        <v>10</v>
      </c>
      <c r="O53" s="100" t="str">
        <f t="shared" si="3"/>
        <v>B</v>
      </c>
      <c r="P53" s="101" t="str">
        <f>IF(COUNTA(G53:L53)=4,VLOOKUP(N53,'DATA VALIDATION'!$J$10:$L$13,3,TRUE),IF(COUNTA(G53:L53)=5,VLOOKUP(N53,'DATA VALIDATION'!$J$16:$L$19,3,TRUE),IF(COUNTA(G53:L53)=6,VLOOKUP(N53,'DATA VALIDATION'!$J$22:$L$25,3,TRUE),"")))</f>
        <v>B</v>
      </c>
      <c r="Q53" s="55" t="s">
        <v>308</v>
      </c>
      <c r="R53" s="55" t="s">
        <v>250</v>
      </c>
      <c r="S53" s="12"/>
      <c r="T53" s="95"/>
      <c r="U53" s="95"/>
      <c r="V53" s="95"/>
      <c r="W53" s="95"/>
      <c r="X53" s="95"/>
      <c r="Y53" s="96"/>
      <c r="Z53" s="96"/>
      <c r="AA53" s="96"/>
      <c r="AB53" s="95"/>
      <c r="AC53" s="95"/>
      <c r="AD53" s="95"/>
      <c r="AE53" s="95"/>
      <c r="AF53" s="95"/>
    </row>
    <row r="54" spans="1:32" ht="16.5" customHeight="1">
      <c r="A54" s="55" t="s">
        <v>318</v>
      </c>
      <c r="B54" s="69">
        <v>1</v>
      </c>
      <c r="C54" s="69">
        <v>17</v>
      </c>
      <c r="D54" s="15" t="s">
        <v>312</v>
      </c>
      <c r="E54" s="55" t="str">
        <f>VLOOKUP(D54,'ATHLETE LIST'!A$2:B$151,2,FALSE)</f>
        <v>ATLK</v>
      </c>
      <c r="F54" s="55" t="s">
        <v>24</v>
      </c>
      <c r="G54" s="55" t="s">
        <v>306</v>
      </c>
      <c r="H54" s="55" t="s">
        <v>306</v>
      </c>
      <c r="I54" s="55" t="s">
        <v>306</v>
      </c>
      <c r="J54" s="55" t="s">
        <v>306</v>
      </c>
      <c r="K54" s="70"/>
      <c r="L54" s="70"/>
      <c r="M54" s="99">
        <f t="shared" si="2"/>
        <v>8</v>
      </c>
      <c r="N54" s="99">
        <f>IF(ISBLANK(G54),0,VLOOKUP(G54,'DATA VALIDATION'!$J$3:$K$7,2,FALSE))+IF(ISBLANK(H54),0,VLOOKUP(H54,'DATA VALIDATION'!$J$3:$K$7,2,FALSE))+IF(ISBLANK(I54),0,VLOOKUP(I54,'DATA VALIDATION'!$J$3:$K$7,2,FALSE))+IF(ISBLANK(J54),0,VLOOKUP(J54,'DATA VALIDATION'!$J$3:$K$7,2,FALSE))+IF(ISBLANK(K54),0,VLOOKUP(K54,'DATA VALIDATION'!$J$3:$K$7,2,FALSE))+IF(ISBLANK(L54),0,VLOOKUP(L54,'DATA VALIDATION'!$J$3:$K$7,2,FALSE))</f>
        <v>8</v>
      </c>
      <c r="O54" s="100" t="str">
        <f t="shared" si="3"/>
        <v>C</v>
      </c>
      <c r="P54" s="101" t="str">
        <f>IF(COUNTA(G54:L54)=4,VLOOKUP(N54,'DATA VALIDATION'!$J$10:$L$13,3,TRUE),IF(COUNTA(G54:L54)=5,VLOOKUP(N54,'DATA VALIDATION'!$J$16:$L$19,3,TRUE),IF(COUNTA(G54:L54)=6,VLOOKUP(N54,'DATA VALIDATION'!$J$22:$L$25,3,TRUE),"")))</f>
        <v>C</v>
      </c>
      <c r="Q54" s="55" t="s">
        <v>308</v>
      </c>
      <c r="R54" s="55" t="s">
        <v>250</v>
      </c>
      <c r="S54" s="12"/>
      <c r="T54" s="95"/>
      <c r="U54" s="95"/>
      <c r="V54" s="95"/>
      <c r="W54" s="95"/>
      <c r="X54" s="95"/>
      <c r="Y54" s="96"/>
      <c r="Z54" s="96"/>
      <c r="AA54" s="96"/>
      <c r="AB54" s="95"/>
      <c r="AC54" s="95"/>
      <c r="AD54" s="95"/>
      <c r="AE54" s="95"/>
      <c r="AF54" s="95"/>
    </row>
    <row r="55" spans="1:32" ht="16.5" customHeight="1">
      <c r="A55" s="55" t="s">
        <v>318</v>
      </c>
      <c r="B55" s="69">
        <v>1</v>
      </c>
      <c r="C55" s="69">
        <v>18</v>
      </c>
      <c r="D55" s="15" t="s">
        <v>44</v>
      </c>
      <c r="E55" s="55" t="str">
        <f>VLOOKUP(D55,'ATHLETE LIST'!A$2:B$151,2,FALSE)</f>
        <v>ETIN</v>
      </c>
      <c r="F55" s="55" t="s">
        <v>24</v>
      </c>
      <c r="G55" s="55" t="s">
        <v>306</v>
      </c>
      <c r="H55" s="55" t="s">
        <v>306</v>
      </c>
      <c r="I55" s="55" t="s">
        <v>306</v>
      </c>
      <c r="J55" s="55" t="s">
        <v>306</v>
      </c>
      <c r="K55" s="70"/>
      <c r="L55" s="70"/>
      <c r="M55" s="99">
        <f t="shared" si="2"/>
        <v>8</v>
      </c>
      <c r="N55" s="99">
        <f>IF(ISBLANK(G55),0,VLOOKUP(G55,'DATA VALIDATION'!$J$3:$K$7,2,FALSE))+IF(ISBLANK(H55),0,VLOOKUP(H55,'DATA VALIDATION'!$J$3:$K$7,2,FALSE))+IF(ISBLANK(I55),0,VLOOKUP(I55,'DATA VALIDATION'!$J$3:$K$7,2,FALSE))+IF(ISBLANK(J55),0,VLOOKUP(J55,'DATA VALIDATION'!$J$3:$K$7,2,FALSE))+IF(ISBLANK(K55),0,VLOOKUP(K55,'DATA VALIDATION'!$J$3:$K$7,2,FALSE))+IF(ISBLANK(L55),0,VLOOKUP(L55,'DATA VALIDATION'!$J$3:$K$7,2,FALSE))</f>
        <v>8</v>
      </c>
      <c r="O55" s="100" t="str">
        <f t="shared" si="3"/>
        <v>C</v>
      </c>
      <c r="P55" s="101" t="str">
        <f>IF(COUNTA(G55:L55)=4,VLOOKUP(N55,'DATA VALIDATION'!$J$10:$L$13,3,TRUE),IF(COUNTA(G55:L55)=5,VLOOKUP(N55,'DATA VALIDATION'!$J$16:$L$19,3,TRUE),IF(COUNTA(G55:L55)=6,VLOOKUP(N55,'DATA VALIDATION'!$J$22:$L$25,3,TRUE),"")))</f>
        <v>C</v>
      </c>
      <c r="Q55" s="55" t="s">
        <v>308</v>
      </c>
      <c r="R55" s="55" t="s">
        <v>250</v>
      </c>
      <c r="S55" s="12"/>
      <c r="T55" s="95"/>
      <c r="U55" s="95"/>
      <c r="V55" s="95"/>
      <c r="W55" s="95"/>
      <c r="X55" s="95"/>
      <c r="Y55" s="96"/>
      <c r="Z55" s="96"/>
      <c r="AA55" s="96"/>
      <c r="AB55" s="95"/>
      <c r="AC55" s="95"/>
      <c r="AD55" s="95"/>
      <c r="AE55" s="95"/>
      <c r="AF55" s="95"/>
    </row>
    <row r="56" spans="1:32" ht="16.5" customHeight="1">
      <c r="A56" s="55" t="s">
        <v>318</v>
      </c>
      <c r="B56" s="69">
        <v>2</v>
      </c>
      <c r="C56" s="69">
        <v>11</v>
      </c>
      <c r="D56" s="15" t="s">
        <v>310</v>
      </c>
      <c r="E56" s="55" t="str">
        <f>VLOOKUP(D56,'ATHLETE LIST'!A$2:B$151,2,FALSE)</f>
        <v>ETIN</v>
      </c>
      <c r="F56" s="55" t="s">
        <v>25</v>
      </c>
      <c r="G56" s="55" t="s">
        <v>309</v>
      </c>
      <c r="H56" s="55" t="s">
        <v>309</v>
      </c>
      <c r="I56" s="55" t="s">
        <v>309</v>
      </c>
      <c r="J56" s="55" t="s">
        <v>309</v>
      </c>
      <c r="K56" s="70"/>
      <c r="L56" s="70"/>
      <c r="M56" s="99">
        <f t="shared" si="2"/>
        <v>16</v>
      </c>
      <c r="N56" s="99">
        <f>IF(ISBLANK(G56),0,VLOOKUP(G56,'DATA VALIDATION'!$J$3:$K$7,2,FALSE))+IF(ISBLANK(H56),0,VLOOKUP(H56,'DATA VALIDATION'!$J$3:$K$7,2,FALSE))+IF(ISBLANK(I56),0,VLOOKUP(I56,'DATA VALIDATION'!$J$3:$K$7,2,FALSE))+IF(ISBLANK(J56),0,VLOOKUP(J56,'DATA VALIDATION'!$J$3:$K$7,2,FALSE))+IF(ISBLANK(K56),0,VLOOKUP(K56,'DATA VALIDATION'!$J$3:$K$7,2,FALSE))+IF(ISBLANK(L56),0,VLOOKUP(L56,'DATA VALIDATION'!$J$3:$K$7,2,FALSE))</f>
        <v>16</v>
      </c>
      <c r="O56" s="100" t="str">
        <f t="shared" si="3"/>
        <v>A</v>
      </c>
      <c r="P56" s="101" t="str">
        <f>IF(COUNTA(G56:L56)=4,VLOOKUP(N56,'DATA VALIDATION'!$J$10:$L$13,3,TRUE),IF(COUNTA(G56:L56)=5,VLOOKUP(N56,'DATA VALIDATION'!$J$16:$L$19,3,TRUE),IF(COUNTA(G56:L56)=6,VLOOKUP(N56,'DATA VALIDATION'!$J$22:$L$25,3,TRUE),"")))</f>
        <v>A</v>
      </c>
      <c r="Q56" s="55" t="s">
        <v>308</v>
      </c>
      <c r="R56" s="55" t="s">
        <v>250</v>
      </c>
      <c r="S56" s="12"/>
      <c r="T56" s="95"/>
      <c r="U56" s="95"/>
      <c r="V56" s="95"/>
      <c r="W56" s="95"/>
      <c r="X56" s="95"/>
      <c r="Y56" s="96"/>
      <c r="Z56" s="96"/>
      <c r="AA56" s="96"/>
      <c r="AB56" s="95"/>
      <c r="AC56" s="95"/>
      <c r="AD56" s="95"/>
      <c r="AE56" s="95"/>
      <c r="AF56" s="95"/>
    </row>
    <row r="57" spans="1:32" ht="16.5" customHeight="1">
      <c r="A57" s="55" t="s">
        <v>318</v>
      </c>
      <c r="B57" s="69">
        <v>2</v>
      </c>
      <c r="C57" s="69">
        <v>12</v>
      </c>
      <c r="D57" s="15" t="s">
        <v>40</v>
      </c>
      <c r="E57" s="55" t="str">
        <f>VLOOKUP(D57,'ATHLETE LIST'!A$2:B$151,2,FALSE)</f>
        <v>ETIN</v>
      </c>
      <c r="F57" s="55" t="s">
        <v>25</v>
      </c>
      <c r="G57" s="55" t="s">
        <v>306</v>
      </c>
      <c r="H57" s="55" t="s">
        <v>306</v>
      </c>
      <c r="I57" s="55" t="s">
        <v>306</v>
      </c>
      <c r="J57" s="55" t="s">
        <v>307</v>
      </c>
      <c r="K57" s="70"/>
      <c r="L57" s="70"/>
      <c r="M57" s="99">
        <f t="shared" si="2"/>
        <v>9</v>
      </c>
      <c r="N57" s="99">
        <f>IF(ISBLANK(G57),0,VLOOKUP(G57,'DATA VALIDATION'!$J$3:$K$7,2,FALSE))+IF(ISBLANK(H57),0,VLOOKUP(H57,'DATA VALIDATION'!$J$3:$K$7,2,FALSE))+IF(ISBLANK(I57),0,VLOOKUP(I57,'DATA VALIDATION'!$J$3:$K$7,2,FALSE))+IF(ISBLANK(J57),0,VLOOKUP(J57,'DATA VALIDATION'!$J$3:$K$7,2,FALSE))+IF(ISBLANK(K57),0,VLOOKUP(K57,'DATA VALIDATION'!$J$3:$K$7,2,FALSE))+IF(ISBLANK(L57),0,VLOOKUP(L57,'DATA VALIDATION'!$J$3:$K$7,2,FALSE))</f>
        <v>9</v>
      </c>
      <c r="O57" s="100" t="str">
        <f t="shared" si="3"/>
        <v>C</v>
      </c>
      <c r="P57" s="101" t="str">
        <f>IF(COUNTA(G57:L57)=4,VLOOKUP(N57,'DATA VALIDATION'!$J$10:$L$13,3,TRUE),IF(COUNTA(G57:L57)=5,VLOOKUP(N57,'DATA VALIDATION'!$J$16:$L$19,3,TRUE),IF(COUNTA(G57:L57)=6,VLOOKUP(N57,'DATA VALIDATION'!$J$22:$L$25,3,TRUE),"")))</f>
        <v>C</v>
      </c>
      <c r="Q57" s="55" t="s">
        <v>308</v>
      </c>
      <c r="R57" s="55" t="s">
        <v>250</v>
      </c>
      <c r="S57" s="12"/>
      <c r="T57" s="95"/>
      <c r="U57" s="95"/>
      <c r="V57" s="95"/>
      <c r="W57" s="95"/>
      <c r="X57" s="95"/>
      <c r="Y57" s="96"/>
      <c r="Z57" s="96"/>
      <c r="AA57" s="96"/>
      <c r="AB57" s="95"/>
      <c r="AC57" s="95"/>
      <c r="AD57" s="95"/>
      <c r="AE57" s="95"/>
      <c r="AF57" s="95"/>
    </row>
    <row r="58" spans="1:32" ht="16.5" customHeight="1">
      <c r="A58" s="55" t="s">
        <v>318</v>
      </c>
      <c r="B58" s="69">
        <v>2</v>
      </c>
      <c r="C58" s="69">
        <v>13</v>
      </c>
      <c r="D58" s="15" t="s">
        <v>37</v>
      </c>
      <c r="E58" s="55" t="str">
        <f>VLOOKUP(D58,'ATHLETE LIST'!A$2:B$151,2,FALSE)</f>
        <v>ATLK</v>
      </c>
      <c r="F58" s="55" t="s">
        <v>25</v>
      </c>
      <c r="G58" s="55" t="s">
        <v>309</v>
      </c>
      <c r="H58" s="55" t="s">
        <v>309</v>
      </c>
      <c r="I58" s="55" t="s">
        <v>309</v>
      </c>
      <c r="J58" s="55" t="s">
        <v>309</v>
      </c>
      <c r="K58" s="70"/>
      <c r="L58" s="70"/>
      <c r="M58" s="99">
        <f t="shared" si="2"/>
        <v>16</v>
      </c>
      <c r="N58" s="99">
        <f>IF(ISBLANK(G58),0,VLOOKUP(G58,'DATA VALIDATION'!$J$3:$K$7,2,FALSE))+IF(ISBLANK(H58),0,VLOOKUP(H58,'DATA VALIDATION'!$J$3:$K$7,2,FALSE))+IF(ISBLANK(I58),0,VLOOKUP(I58,'DATA VALIDATION'!$J$3:$K$7,2,FALSE))+IF(ISBLANK(J58),0,VLOOKUP(J58,'DATA VALIDATION'!$J$3:$K$7,2,FALSE))+IF(ISBLANK(K58),0,VLOOKUP(K58,'DATA VALIDATION'!$J$3:$K$7,2,FALSE))+IF(ISBLANK(L58),0,VLOOKUP(L58,'DATA VALIDATION'!$J$3:$K$7,2,FALSE))</f>
        <v>16</v>
      </c>
      <c r="O58" s="100" t="str">
        <f t="shared" si="3"/>
        <v>A</v>
      </c>
      <c r="P58" s="101" t="str">
        <f>IF(COUNTA(G58:L58)=4,VLOOKUP(N58,'DATA VALIDATION'!$J$10:$L$13,3,TRUE),IF(COUNTA(G58:L58)=5,VLOOKUP(N58,'DATA VALIDATION'!$J$16:$L$19,3,TRUE),IF(COUNTA(G58:L58)=6,VLOOKUP(N58,'DATA VALIDATION'!$J$22:$L$25,3,TRUE),"")))</f>
        <v>A</v>
      </c>
      <c r="Q58" s="55" t="s">
        <v>308</v>
      </c>
      <c r="R58" s="55" t="s">
        <v>250</v>
      </c>
      <c r="S58" s="12"/>
      <c r="T58" s="95"/>
      <c r="U58" s="95"/>
      <c r="V58" s="95"/>
      <c r="W58" s="95"/>
      <c r="X58" s="95"/>
      <c r="Y58" s="96"/>
      <c r="Z58" s="96"/>
      <c r="AA58" s="96"/>
      <c r="AB58" s="95"/>
      <c r="AC58" s="95"/>
      <c r="AD58" s="95"/>
      <c r="AE58" s="95"/>
      <c r="AF58" s="95"/>
    </row>
    <row r="59" spans="1:32" ht="16.5" customHeight="1">
      <c r="A59" s="55" t="s">
        <v>318</v>
      </c>
      <c r="B59" s="69">
        <v>2</v>
      </c>
      <c r="C59" s="69">
        <v>14</v>
      </c>
      <c r="D59" s="15" t="s">
        <v>64</v>
      </c>
      <c r="E59" s="55" t="str">
        <f>VLOOKUP(D59,'ATHLETE LIST'!A$2:B$151,2,FALSE)</f>
        <v>ATLK</v>
      </c>
      <c r="F59" s="55" t="s">
        <v>25</v>
      </c>
      <c r="G59" s="55" t="s">
        <v>306</v>
      </c>
      <c r="H59" s="55" t="s">
        <v>306</v>
      </c>
      <c r="I59" s="55" t="s">
        <v>306</v>
      </c>
      <c r="J59" s="55" t="s">
        <v>307</v>
      </c>
      <c r="K59" s="70"/>
      <c r="L59" s="70"/>
      <c r="M59" s="99">
        <f t="shared" si="2"/>
        <v>9</v>
      </c>
      <c r="N59" s="99">
        <f>IF(ISBLANK(G59),0,VLOOKUP(G59,'DATA VALIDATION'!$J$3:$K$7,2,FALSE))+IF(ISBLANK(H59),0,VLOOKUP(H59,'DATA VALIDATION'!$J$3:$K$7,2,FALSE))+IF(ISBLANK(I59),0,VLOOKUP(I59,'DATA VALIDATION'!$J$3:$K$7,2,FALSE))+IF(ISBLANK(J59),0,VLOOKUP(J59,'DATA VALIDATION'!$J$3:$K$7,2,FALSE))+IF(ISBLANK(K59),0,VLOOKUP(K59,'DATA VALIDATION'!$J$3:$K$7,2,FALSE))+IF(ISBLANK(L59),0,VLOOKUP(L59,'DATA VALIDATION'!$J$3:$K$7,2,FALSE))</f>
        <v>9</v>
      </c>
      <c r="O59" s="100" t="str">
        <f t="shared" si="3"/>
        <v>C</v>
      </c>
      <c r="P59" s="101" t="str">
        <f>IF(COUNTA(G59:L59)=4,VLOOKUP(N59,'DATA VALIDATION'!$J$10:$L$13,3,TRUE),IF(COUNTA(G59:L59)=5,VLOOKUP(N59,'DATA VALIDATION'!$J$16:$L$19,3,TRUE),IF(COUNTA(G59:L59)=6,VLOOKUP(N59,'DATA VALIDATION'!$J$22:$L$25,3,TRUE),"")))</f>
        <v>C</v>
      </c>
      <c r="Q59" s="55" t="s">
        <v>308</v>
      </c>
      <c r="R59" s="55" t="s">
        <v>250</v>
      </c>
      <c r="S59" s="12"/>
      <c r="T59" s="95"/>
      <c r="U59" s="95"/>
      <c r="V59" s="95"/>
      <c r="W59" s="95"/>
      <c r="X59" s="95"/>
      <c r="Y59" s="96"/>
      <c r="Z59" s="96"/>
      <c r="AA59" s="96"/>
      <c r="AB59" s="95"/>
      <c r="AC59" s="95"/>
      <c r="AD59" s="95"/>
      <c r="AE59" s="95"/>
      <c r="AF59" s="95"/>
    </row>
    <row r="60" spans="1:32" ht="16.5" customHeight="1">
      <c r="A60" s="55" t="s">
        <v>318</v>
      </c>
      <c r="B60" s="69">
        <v>2</v>
      </c>
      <c r="C60" s="69">
        <v>15</v>
      </c>
      <c r="D60" s="15" t="s">
        <v>50</v>
      </c>
      <c r="E60" s="55" t="str">
        <f>VLOOKUP(D60,'ATHLETE LIST'!A$2:B$151,2,FALSE)</f>
        <v>ATLK</v>
      </c>
      <c r="F60" s="55" t="s">
        <v>25</v>
      </c>
      <c r="G60" s="55" t="s">
        <v>306</v>
      </c>
      <c r="H60" s="55" t="s">
        <v>306</v>
      </c>
      <c r="I60" s="55" t="s">
        <v>306</v>
      </c>
      <c r="J60" s="55" t="s">
        <v>306</v>
      </c>
      <c r="K60" s="70"/>
      <c r="L60" s="70"/>
      <c r="M60" s="99">
        <f t="shared" si="2"/>
        <v>8</v>
      </c>
      <c r="N60" s="99">
        <f>IF(ISBLANK(G60),0,VLOOKUP(G60,'DATA VALIDATION'!$J$3:$K$7,2,FALSE))+IF(ISBLANK(H60),0,VLOOKUP(H60,'DATA VALIDATION'!$J$3:$K$7,2,FALSE))+IF(ISBLANK(I60),0,VLOOKUP(I60,'DATA VALIDATION'!$J$3:$K$7,2,FALSE))+IF(ISBLANK(J60),0,VLOOKUP(J60,'DATA VALIDATION'!$J$3:$K$7,2,FALSE))+IF(ISBLANK(K60),0,VLOOKUP(K60,'DATA VALIDATION'!$J$3:$K$7,2,FALSE))+IF(ISBLANK(L60),0,VLOOKUP(L60,'DATA VALIDATION'!$J$3:$K$7,2,FALSE))</f>
        <v>8</v>
      </c>
      <c r="O60" s="100" t="str">
        <f t="shared" si="3"/>
        <v>C</v>
      </c>
      <c r="P60" s="101" t="str">
        <f>IF(COUNTA(G60:L60)=4,VLOOKUP(N60,'DATA VALIDATION'!$J$10:$L$13,3,TRUE),IF(COUNTA(G60:L60)=5,VLOOKUP(N60,'DATA VALIDATION'!$J$16:$L$19,3,TRUE),IF(COUNTA(G60:L60)=6,VLOOKUP(N60,'DATA VALIDATION'!$J$22:$L$25,3,TRUE),"")))</f>
        <v>C</v>
      </c>
      <c r="Q60" s="55" t="s">
        <v>308</v>
      </c>
      <c r="R60" s="55" t="s">
        <v>250</v>
      </c>
      <c r="S60" s="12"/>
      <c r="T60" s="95"/>
      <c r="U60" s="95"/>
      <c r="V60" s="95"/>
      <c r="W60" s="95"/>
      <c r="X60" s="95"/>
      <c r="Y60" s="96"/>
      <c r="Z60" s="96"/>
      <c r="AA60" s="96"/>
      <c r="AB60" s="95"/>
      <c r="AC60" s="95"/>
      <c r="AD60" s="95"/>
      <c r="AE60" s="95"/>
      <c r="AF60" s="95"/>
    </row>
    <row r="61" spans="1:32" ht="16.5" customHeight="1">
      <c r="A61" s="55" t="s">
        <v>318</v>
      </c>
      <c r="B61" s="69">
        <v>2</v>
      </c>
      <c r="C61" s="69">
        <v>16</v>
      </c>
      <c r="D61" s="15" t="s">
        <v>33</v>
      </c>
      <c r="E61" s="55" t="str">
        <f>VLOOKUP(D61,'ATHLETE LIST'!A$2:B$151,2,FALSE)</f>
        <v>FBT</v>
      </c>
      <c r="F61" s="55" t="s">
        <v>25</v>
      </c>
      <c r="G61" s="70"/>
      <c r="H61" s="70"/>
      <c r="I61" s="70"/>
      <c r="J61" s="70"/>
      <c r="K61" s="70"/>
      <c r="L61" s="70"/>
      <c r="M61" s="99">
        <f t="shared" si="2"/>
        <v>0</v>
      </c>
      <c r="N61" s="99">
        <f>IF(ISBLANK(G61),0,VLOOKUP(G61,'DATA VALIDATION'!$J$3:$K$7,2,FALSE))+IF(ISBLANK(H61),0,VLOOKUP(H61,'DATA VALIDATION'!$J$3:$K$7,2,FALSE))+IF(ISBLANK(I61),0,VLOOKUP(I61,'DATA VALIDATION'!$J$3:$K$7,2,FALSE))+IF(ISBLANK(J61),0,VLOOKUP(J61,'DATA VALIDATION'!$J$3:$K$7,2,FALSE))+IF(ISBLANK(K61),0,VLOOKUP(K61,'DATA VALIDATION'!$J$3:$K$7,2,FALSE))+IF(ISBLANK(L61),0,VLOOKUP(L61,'DATA VALIDATION'!$J$3:$K$7,2,FALSE))</f>
        <v>0</v>
      </c>
      <c r="O61" s="71" t="str">
        <f t="shared" si="3"/>
        <v/>
      </c>
      <c r="P61" s="68" t="str">
        <f>IF(COUNTA(G61:L61)=4,VLOOKUP(N61,'DATA VALIDATION'!$J$10:$L$13,3,TRUE),IF(COUNTA(G61:L61)=5,VLOOKUP(N61,'DATA VALIDATION'!$J$16:$L$19,3,TRUE),IF(COUNTA(G61:L61)=6,VLOOKUP(N61,'DATA VALIDATION'!$J$22:$L$25,3,TRUE),"")))</f>
        <v/>
      </c>
      <c r="Q61" s="55" t="s">
        <v>308</v>
      </c>
      <c r="R61" s="55" t="s">
        <v>250</v>
      </c>
      <c r="S61" s="12"/>
      <c r="T61" s="95"/>
      <c r="U61" s="95"/>
      <c r="V61" s="95"/>
      <c r="W61" s="95"/>
      <c r="X61" s="95"/>
      <c r="Y61" s="96"/>
      <c r="Z61" s="96"/>
      <c r="AA61" s="96"/>
      <c r="AB61" s="95"/>
      <c r="AC61" s="95"/>
      <c r="AD61" s="95"/>
      <c r="AE61" s="95"/>
      <c r="AF61" s="95"/>
    </row>
    <row r="62" spans="1:32" ht="16.5" customHeight="1">
      <c r="A62" s="55" t="s">
        <v>318</v>
      </c>
      <c r="B62" s="69">
        <v>2</v>
      </c>
      <c r="C62" s="69">
        <v>17</v>
      </c>
      <c r="D62" s="15" t="s">
        <v>65</v>
      </c>
      <c r="E62" s="55" t="str">
        <f>VLOOKUP(D62,'ATHLETE LIST'!A$2:B$151,2,FALSE)</f>
        <v>ETIN</v>
      </c>
      <c r="F62" s="55" t="s">
        <v>25</v>
      </c>
      <c r="G62" s="55" t="s">
        <v>309</v>
      </c>
      <c r="H62" s="55" t="s">
        <v>309</v>
      </c>
      <c r="I62" s="55" t="s">
        <v>309</v>
      </c>
      <c r="J62" s="55" t="s">
        <v>309</v>
      </c>
      <c r="K62" s="70"/>
      <c r="L62" s="70"/>
      <c r="M62" s="99">
        <f t="shared" si="2"/>
        <v>16</v>
      </c>
      <c r="N62" s="99">
        <f>IF(ISBLANK(G62),0,VLOOKUP(G62,'DATA VALIDATION'!$J$3:$K$7,2,FALSE))+IF(ISBLANK(H62),0,VLOOKUP(H62,'DATA VALIDATION'!$J$3:$K$7,2,FALSE))+IF(ISBLANK(I62),0,VLOOKUP(I62,'DATA VALIDATION'!$J$3:$K$7,2,FALSE))+IF(ISBLANK(J62),0,VLOOKUP(J62,'DATA VALIDATION'!$J$3:$K$7,2,FALSE))+IF(ISBLANK(K62),0,VLOOKUP(K62,'DATA VALIDATION'!$J$3:$K$7,2,FALSE))+IF(ISBLANK(L62),0,VLOOKUP(L62,'DATA VALIDATION'!$J$3:$K$7,2,FALSE))</f>
        <v>16</v>
      </c>
      <c r="O62" s="100" t="str">
        <f t="shared" si="3"/>
        <v>A</v>
      </c>
      <c r="P62" s="101" t="str">
        <f>IF(COUNTA(G62:L62)=4,VLOOKUP(N62,'DATA VALIDATION'!$J$10:$L$13,3,TRUE),IF(COUNTA(G62:L62)=5,VLOOKUP(N62,'DATA VALIDATION'!$J$16:$L$19,3,TRUE),IF(COUNTA(G62:L62)=6,VLOOKUP(N62,'DATA VALIDATION'!$J$22:$L$25,3,TRUE),"")))</f>
        <v>A</v>
      </c>
      <c r="Q62" s="55" t="s">
        <v>308</v>
      </c>
      <c r="R62" s="55" t="s">
        <v>250</v>
      </c>
      <c r="S62" s="12"/>
      <c r="T62" s="95"/>
      <c r="U62" s="95"/>
      <c r="V62" s="95"/>
      <c r="W62" s="95"/>
      <c r="X62" s="95"/>
      <c r="Y62" s="96"/>
      <c r="Z62" s="96"/>
      <c r="AA62" s="96"/>
      <c r="AB62" s="95"/>
      <c r="AC62" s="95"/>
      <c r="AD62" s="95"/>
      <c r="AE62" s="95"/>
      <c r="AF62" s="95"/>
    </row>
    <row r="63" spans="1:32" ht="16.5" customHeight="1">
      <c r="A63" s="55" t="s">
        <v>318</v>
      </c>
      <c r="B63" s="69">
        <v>2</v>
      </c>
      <c r="C63" s="69">
        <v>18</v>
      </c>
      <c r="D63" s="15" t="s">
        <v>55</v>
      </c>
      <c r="E63" s="55" t="str">
        <f>VLOOKUP(D63,'ATHLETE LIST'!A$2:B$151,2,FALSE)</f>
        <v>ETIN</v>
      </c>
      <c r="F63" s="55" t="s">
        <v>25</v>
      </c>
      <c r="G63" s="55" t="s">
        <v>307</v>
      </c>
      <c r="H63" s="55" t="s">
        <v>307</v>
      </c>
      <c r="I63" s="55" t="s">
        <v>306</v>
      </c>
      <c r="J63" s="55" t="s">
        <v>306</v>
      </c>
      <c r="K63" s="70"/>
      <c r="L63" s="70"/>
      <c r="M63" s="99">
        <f t="shared" si="2"/>
        <v>10</v>
      </c>
      <c r="N63" s="99">
        <f>IF(ISBLANK(G63),0,VLOOKUP(G63,'DATA VALIDATION'!$J$3:$K$7,2,FALSE))+IF(ISBLANK(H63),0,VLOOKUP(H63,'DATA VALIDATION'!$J$3:$K$7,2,FALSE))+IF(ISBLANK(I63),0,VLOOKUP(I63,'DATA VALIDATION'!$J$3:$K$7,2,FALSE))+IF(ISBLANK(J63),0,VLOOKUP(J63,'DATA VALIDATION'!$J$3:$K$7,2,FALSE))+IF(ISBLANK(K63),0,VLOOKUP(K63,'DATA VALIDATION'!$J$3:$K$7,2,FALSE))+IF(ISBLANK(L63),0,VLOOKUP(L63,'DATA VALIDATION'!$J$3:$K$7,2,FALSE))</f>
        <v>10</v>
      </c>
      <c r="O63" s="100" t="str">
        <f t="shared" si="3"/>
        <v>B</v>
      </c>
      <c r="P63" s="101" t="str">
        <f>IF(COUNTA(G63:L63)=4,VLOOKUP(N63,'DATA VALIDATION'!$J$10:$L$13,3,TRUE),IF(COUNTA(G63:L63)=5,VLOOKUP(N63,'DATA VALIDATION'!$J$16:$L$19,3,TRUE),IF(COUNTA(G63:L63)=6,VLOOKUP(N63,'DATA VALIDATION'!$J$22:$L$25,3,TRUE),"")))</f>
        <v>B</v>
      </c>
      <c r="Q63" s="55" t="s">
        <v>308</v>
      </c>
      <c r="R63" s="55" t="s">
        <v>250</v>
      </c>
      <c r="S63" s="12"/>
      <c r="T63" s="95"/>
      <c r="U63" s="95"/>
      <c r="V63" s="95"/>
      <c r="W63" s="95"/>
      <c r="X63" s="95"/>
      <c r="Y63" s="96"/>
      <c r="Z63" s="96"/>
      <c r="AA63" s="96"/>
      <c r="AB63" s="95"/>
      <c r="AC63" s="95"/>
      <c r="AD63" s="95"/>
      <c r="AE63" s="95"/>
      <c r="AF63" s="95"/>
    </row>
    <row r="64" spans="1:32" ht="16.5" customHeight="1">
      <c r="A64" s="55" t="s">
        <v>318</v>
      </c>
      <c r="B64" s="69">
        <v>3</v>
      </c>
      <c r="C64" s="69">
        <v>11</v>
      </c>
      <c r="D64" s="15" t="s">
        <v>30</v>
      </c>
      <c r="E64" s="55" t="str">
        <f>VLOOKUP(D64,'ATHLETE LIST'!A$2:B$151,2,FALSE)</f>
        <v>ETIN</v>
      </c>
      <c r="F64" s="55" t="s">
        <v>26</v>
      </c>
      <c r="G64" s="55" t="s">
        <v>306</v>
      </c>
      <c r="H64" s="55" t="s">
        <v>306</v>
      </c>
      <c r="I64" s="55" t="s">
        <v>311</v>
      </c>
      <c r="J64" s="55" t="s">
        <v>306</v>
      </c>
      <c r="K64" s="70"/>
      <c r="L64" s="70"/>
      <c r="M64" s="99">
        <f t="shared" si="2"/>
        <v>7</v>
      </c>
      <c r="N64" s="99">
        <f>IF(ISBLANK(G64),0,VLOOKUP(G64,'DATA VALIDATION'!$J$3:$K$7,2,FALSE))+IF(ISBLANK(H64),0,VLOOKUP(H64,'DATA VALIDATION'!$J$3:$K$7,2,FALSE))+IF(ISBLANK(I64),0,VLOOKUP(I64,'DATA VALIDATION'!$J$3:$K$7,2,FALSE))+IF(ISBLANK(J64),0,VLOOKUP(J64,'DATA VALIDATION'!$J$3:$K$7,2,FALSE))+IF(ISBLANK(K64),0,VLOOKUP(K64,'DATA VALIDATION'!$J$3:$K$7,2,FALSE))+IF(ISBLANK(L64),0,VLOOKUP(L64,'DATA VALIDATION'!$J$3:$K$7,2,FALSE))</f>
        <v>7</v>
      </c>
      <c r="O64" s="100" t="str">
        <f t="shared" si="3"/>
        <v>C</v>
      </c>
      <c r="P64" s="101" t="str">
        <f>IF(COUNTA(G64:L64)=4,VLOOKUP(N64,'DATA VALIDATION'!$J$10:$L$13,3,TRUE),IF(COUNTA(G64:L64)=5,VLOOKUP(N64,'DATA VALIDATION'!$J$16:$L$19,3,TRUE),IF(COUNTA(G64:L64)=6,VLOOKUP(N64,'DATA VALIDATION'!$J$22:$L$25,3,TRUE),"")))</f>
        <v>C</v>
      </c>
      <c r="Q64" s="55" t="s">
        <v>308</v>
      </c>
      <c r="R64" s="55" t="s">
        <v>250</v>
      </c>
      <c r="S64" s="12"/>
      <c r="T64" s="95"/>
      <c r="U64" s="95"/>
      <c r="V64" s="95"/>
      <c r="W64" s="95"/>
      <c r="X64" s="95"/>
      <c r="Y64" s="96"/>
      <c r="Z64" s="96"/>
      <c r="AA64" s="96"/>
      <c r="AB64" s="95"/>
      <c r="AC64" s="95"/>
      <c r="AD64" s="95"/>
      <c r="AE64" s="95"/>
      <c r="AF64" s="95"/>
    </row>
    <row r="65" spans="1:32" ht="16.5" customHeight="1">
      <c r="A65" s="55" t="s">
        <v>318</v>
      </c>
      <c r="B65" s="69">
        <v>3</v>
      </c>
      <c r="C65" s="69">
        <v>12</v>
      </c>
      <c r="D65" s="15" t="s">
        <v>39</v>
      </c>
      <c r="E65" s="55" t="str">
        <f>VLOOKUP(D65,'ATHLETE LIST'!A$2:B$151,2,FALSE)</f>
        <v>FBT</v>
      </c>
      <c r="F65" s="55" t="s">
        <v>26</v>
      </c>
      <c r="G65" s="70"/>
      <c r="H65" s="70"/>
      <c r="I65" s="70"/>
      <c r="J65" s="70"/>
      <c r="K65" s="70"/>
      <c r="L65" s="70"/>
      <c r="M65" s="99">
        <f t="shared" si="2"/>
        <v>0</v>
      </c>
      <c r="N65" s="99">
        <f>IF(ISBLANK(G65),0,VLOOKUP(G65,'DATA VALIDATION'!$J$3:$K$7,2,FALSE))+IF(ISBLANK(H65),0,VLOOKUP(H65,'DATA VALIDATION'!$J$3:$K$7,2,FALSE))+IF(ISBLANK(I65),0,VLOOKUP(I65,'DATA VALIDATION'!$J$3:$K$7,2,FALSE))+IF(ISBLANK(J65),0,VLOOKUP(J65,'DATA VALIDATION'!$J$3:$K$7,2,FALSE))+IF(ISBLANK(K65),0,VLOOKUP(K65,'DATA VALIDATION'!$J$3:$K$7,2,FALSE))+IF(ISBLANK(L65),0,VLOOKUP(L65,'DATA VALIDATION'!$J$3:$K$7,2,FALSE))</f>
        <v>0</v>
      </c>
      <c r="O65" s="71" t="str">
        <f t="shared" si="3"/>
        <v/>
      </c>
      <c r="P65" s="68" t="str">
        <f>IF(COUNTA(G65:L65)=4,VLOOKUP(N65,'DATA VALIDATION'!$J$10:$L$13,3,TRUE),IF(COUNTA(G65:L65)=5,VLOOKUP(N65,'DATA VALIDATION'!$J$16:$L$19,3,TRUE),IF(COUNTA(G65:L65)=6,VLOOKUP(N65,'DATA VALIDATION'!$J$22:$L$25,3,TRUE),"")))</f>
        <v/>
      </c>
      <c r="Q65" s="55" t="s">
        <v>308</v>
      </c>
      <c r="R65" s="55" t="s">
        <v>250</v>
      </c>
      <c r="S65" s="12"/>
      <c r="T65" s="95"/>
      <c r="U65" s="95"/>
      <c r="V65" s="95"/>
      <c r="W65" s="95"/>
      <c r="X65" s="95"/>
      <c r="Y65" s="96"/>
      <c r="Z65" s="96"/>
      <c r="AA65" s="96"/>
      <c r="AB65" s="95"/>
      <c r="AC65" s="95"/>
      <c r="AD65" s="95"/>
      <c r="AE65" s="95"/>
      <c r="AF65" s="95"/>
    </row>
    <row r="66" spans="1:32" ht="16.5" customHeight="1">
      <c r="A66" s="55" t="s">
        <v>318</v>
      </c>
      <c r="B66" s="69">
        <v>3</v>
      </c>
      <c r="C66" s="69">
        <v>13</v>
      </c>
      <c r="D66" s="15" t="s">
        <v>49</v>
      </c>
      <c r="E66" s="55" t="str">
        <f>VLOOKUP(D66,'ATHLETE LIST'!A$2:B$151,2,FALSE)</f>
        <v>ETIN</v>
      </c>
      <c r="F66" s="55" t="s">
        <v>26</v>
      </c>
      <c r="G66" s="55" t="s">
        <v>306</v>
      </c>
      <c r="H66" s="55" t="s">
        <v>306</v>
      </c>
      <c r="I66" s="55" t="s">
        <v>306</v>
      </c>
      <c r="J66" s="55" t="s">
        <v>306</v>
      </c>
      <c r="K66" s="70"/>
      <c r="L66" s="70"/>
      <c r="M66" s="99">
        <f t="shared" ref="M66:M97" si="4">N66</f>
        <v>8</v>
      </c>
      <c r="N66" s="99">
        <f>IF(ISBLANK(G66),0,VLOOKUP(G66,'DATA VALIDATION'!$J$3:$K$7,2,FALSE))+IF(ISBLANK(H66),0,VLOOKUP(H66,'DATA VALIDATION'!$J$3:$K$7,2,FALSE))+IF(ISBLANK(I66),0,VLOOKUP(I66,'DATA VALIDATION'!$J$3:$K$7,2,FALSE))+IF(ISBLANK(J66),0,VLOOKUP(J66,'DATA VALIDATION'!$J$3:$K$7,2,FALSE))+IF(ISBLANK(K66),0,VLOOKUP(K66,'DATA VALIDATION'!$J$3:$K$7,2,FALSE))+IF(ISBLANK(L66),0,VLOOKUP(L66,'DATA VALIDATION'!$J$3:$K$7,2,FALSE))</f>
        <v>8</v>
      </c>
      <c r="O66" s="100" t="str">
        <f t="shared" ref="O66:O97" si="5">P66</f>
        <v>C</v>
      </c>
      <c r="P66" s="101" t="str">
        <f>IF(COUNTA(G66:L66)=4,VLOOKUP(N66,'DATA VALIDATION'!$J$10:$L$13,3,TRUE),IF(COUNTA(G66:L66)=5,VLOOKUP(N66,'DATA VALIDATION'!$J$16:$L$19,3,TRUE),IF(COUNTA(G66:L66)=6,VLOOKUP(N66,'DATA VALIDATION'!$J$22:$L$25,3,TRUE),"")))</f>
        <v>C</v>
      </c>
      <c r="Q66" s="55" t="s">
        <v>308</v>
      </c>
      <c r="R66" s="55" t="s">
        <v>250</v>
      </c>
      <c r="S66" s="12"/>
      <c r="T66" s="95"/>
      <c r="U66" s="95"/>
      <c r="V66" s="95"/>
      <c r="W66" s="95"/>
      <c r="X66" s="95"/>
      <c r="Y66" s="96"/>
      <c r="Z66" s="96"/>
      <c r="AA66" s="96"/>
      <c r="AB66" s="95"/>
      <c r="AC66" s="95"/>
      <c r="AD66" s="95"/>
      <c r="AE66" s="95"/>
      <c r="AF66" s="95"/>
    </row>
    <row r="67" spans="1:32" ht="16.5" customHeight="1">
      <c r="A67" s="55" t="s">
        <v>318</v>
      </c>
      <c r="B67" s="69">
        <v>3</v>
      </c>
      <c r="C67" s="69">
        <v>14</v>
      </c>
      <c r="D67" s="15" t="s">
        <v>71</v>
      </c>
      <c r="E67" s="55" t="str">
        <f>VLOOKUP(D67,'ATHLETE LIST'!A$2:B$151,2,FALSE)</f>
        <v>ETIN</v>
      </c>
      <c r="F67" s="55" t="s">
        <v>26</v>
      </c>
      <c r="G67" s="55" t="s">
        <v>307</v>
      </c>
      <c r="H67" s="55" t="s">
        <v>309</v>
      </c>
      <c r="I67" s="55" t="s">
        <v>309</v>
      </c>
      <c r="J67" s="55" t="s">
        <v>309</v>
      </c>
      <c r="K67" s="70"/>
      <c r="L67" s="70"/>
      <c r="M67" s="99">
        <f t="shared" si="4"/>
        <v>15</v>
      </c>
      <c r="N67" s="99">
        <f>IF(ISBLANK(G67),0,VLOOKUP(G67,'DATA VALIDATION'!$J$3:$K$7,2,FALSE))+IF(ISBLANK(H67),0,VLOOKUP(H67,'DATA VALIDATION'!$J$3:$K$7,2,FALSE))+IF(ISBLANK(I67),0,VLOOKUP(I67,'DATA VALIDATION'!$J$3:$K$7,2,FALSE))+IF(ISBLANK(J67),0,VLOOKUP(J67,'DATA VALIDATION'!$J$3:$K$7,2,FALSE))+IF(ISBLANK(K67),0,VLOOKUP(K67,'DATA VALIDATION'!$J$3:$K$7,2,FALSE))+IF(ISBLANK(L67),0,VLOOKUP(L67,'DATA VALIDATION'!$J$3:$K$7,2,FALSE))</f>
        <v>15</v>
      </c>
      <c r="O67" s="100" t="str">
        <f t="shared" si="5"/>
        <v>A</v>
      </c>
      <c r="P67" s="101" t="str">
        <f>IF(COUNTA(G67:L67)=4,VLOOKUP(N67,'DATA VALIDATION'!$J$10:$L$13,3,TRUE),IF(COUNTA(G67:L67)=5,VLOOKUP(N67,'DATA VALIDATION'!$J$16:$L$19,3,TRUE),IF(COUNTA(G67:L67)=6,VLOOKUP(N67,'DATA VALIDATION'!$J$22:$L$25,3,TRUE),"")))</f>
        <v>A</v>
      </c>
      <c r="Q67" s="55" t="s">
        <v>308</v>
      </c>
      <c r="R67" s="55" t="s">
        <v>250</v>
      </c>
      <c r="S67" s="12"/>
      <c r="T67" s="95"/>
      <c r="U67" s="95"/>
      <c r="V67" s="95"/>
      <c r="W67" s="95"/>
      <c r="X67" s="95"/>
      <c r="Y67" s="96"/>
      <c r="Z67" s="96"/>
      <c r="AA67" s="96"/>
      <c r="AB67" s="95"/>
      <c r="AC67" s="95"/>
      <c r="AD67" s="95"/>
      <c r="AE67" s="95"/>
      <c r="AF67" s="95"/>
    </row>
    <row r="68" spans="1:32" ht="16.5" customHeight="1">
      <c r="A68" s="55" t="s">
        <v>318</v>
      </c>
      <c r="B68" s="69">
        <v>3</v>
      </c>
      <c r="C68" s="69">
        <v>15</v>
      </c>
      <c r="D68" s="15" t="s">
        <v>36</v>
      </c>
      <c r="E68" s="55" t="str">
        <f>VLOOKUP(D68,'ATHLETE LIST'!A$2:B$151,2,FALSE)</f>
        <v>ETIN</v>
      </c>
      <c r="F68" s="55" t="s">
        <v>26</v>
      </c>
      <c r="G68" s="55" t="s">
        <v>311</v>
      </c>
      <c r="H68" s="55" t="s">
        <v>306</v>
      </c>
      <c r="I68" s="55" t="s">
        <v>306</v>
      </c>
      <c r="J68" s="55" t="s">
        <v>306</v>
      </c>
      <c r="K68" s="70"/>
      <c r="L68" s="70"/>
      <c r="M68" s="99">
        <f t="shared" si="4"/>
        <v>7</v>
      </c>
      <c r="N68" s="99">
        <f>IF(ISBLANK(G68),0,VLOOKUP(G68,'DATA VALIDATION'!$J$3:$K$7,2,FALSE))+IF(ISBLANK(H68),0,VLOOKUP(H68,'DATA VALIDATION'!$J$3:$K$7,2,FALSE))+IF(ISBLANK(I68),0,VLOOKUP(I68,'DATA VALIDATION'!$J$3:$K$7,2,FALSE))+IF(ISBLANK(J68),0,VLOOKUP(J68,'DATA VALIDATION'!$J$3:$K$7,2,FALSE))+IF(ISBLANK(K68),0,VLOOKUP(K68,'DATA VALIDATION'!$J$3:$K$7,2,FALSE))+IF(ISBLANK(L68),0,VLOOKUP(L68,'DATA VALIDATION'!$J$3:$K$7,2,FALSE))</f>
        <v>7</v>
      </c>
      <c r="O68" s="100" t="str">
        <f t="shared" si="5"/>
        <v>C</v>
      </c>
      <c r="P68" s="101" t="str">
        <f>IF(COUNTA(G68:L68)=4,VLOOKUP(N68,'DATA VALIDATION'!$J$10:$L$13,3,TRUE),IF(COUNTA(G68:L68)=5,VLOOKUP(N68,'DATA VALIDATION'!$J$16:$L$19,3,TRUE),IF(COUNTA(G68:L68)=6,VLOOKUP(N68,'DATA VALIDATION'!$J$22:$L$25,3,TRUE),"")))</f>
        <v>C</v>
      </c>
      <c r="Q68" s="55" t="s">
        <v>308</v>
      </c>
      <c r="R68" s="55" t="s">
        <v>250</v>
      </c>
      <c r="S68" s="12"/>
      <c r="T68" s="95"/>
      <c r="U68" s="95"/>
      <c r="V68" s="95"/>
      <c r="W68" s="95"/>
      <c r="X68" s="95"/>
      <c r="Y68" s="96"/>
      <c r="Z68" s="96"/>
      <c r="AA68" s="96"/>
      <c r="AB68" s="95"/>
      <c r="AC68" s="95"/>
      <c r="AD68" s="95"/>
      <c r="AE68" s="95"/>
      <c r="AF68" s="95"/>
    </row>
    <row r="69" spans="1:32" ht="16.5" customHeight="1">
      <c r="A69" s="55" t="s">
        <v>318</v>
      </c>
      <c r="B69" s="69">
        <v>3</v>
      </c>
      <c r="C69" s="69">
        <v>16</v>
      </c>
      <c r="D69" s="15" t="s">
        <v>35</v>
      </c>
      <c r="E69" s="55" t="str">
        <f>VLOOKUP(D69,'ATHLETE LIST'!A$2:B$151,2,FALSE)</f>
        <v>ATLK</v>
      </c>
      <c r="F69" s="55" t="s">
        <v>26</v>
      </c>
      <c r="G69" s="55" t="s">
        <v>306</v>
      </c>
      <c r="H69" s="55" t="s">
        <v>307</v>
      </c>
      <c r="I69" s="55" t="s">
        <v>307</v>
      </c>
      <c r="J69" s="55" t="s">
        <v>307</v>
      </c>
      <c r="K69" s="70"/>
      <c r="L69" s="70"/>
      <c r="M69" s="99">
        <f t="shared" si="4"/>
        <v>11</v>
      </c>
      <c r="N69" s="99">
        <f>IF(ISBLANK(G69),0,VLOOKUP(G69,'DATA VALIDATION'!$J$3:$K$7,2,FALSE))+IF(ISBLANK(H69),0,VLOOKUP(H69,'DATA VALIDATION'!$J$3:$K$7,2,FALSE))+IF(ISBLANK(I69),0,VLOOKUP(I69,'DATA VALIDATION'!$J$3:$K$7,2,FALSE))+IF(ISBLANK(J69),0,VLOOKUP(J69,'DATA VALIDATION'!$J$3:$K$7,2,FALSE))+IF(ISBLANK(K69),0,VLOOKUP(K69,'DATA VALIDATION'!$J$3:$K$7,2,FALSE))+IF(ISBLANK(L69),0,VLOOKUP(L69,'DATA VALIDATION'!$J$3:$K$7,2,FALSE))</f>
        <v>11</v>
      </c>
      <c r="O69" s="100" t="str">
        <f t="shared" si="5"/>
        <v>B</v>
      </c>
      <c r="P69" s="101" t="str">
        <f>IF(COUNTA(G69:L69)=4,VLOOKUP(N69,'DATA VALIDATION'!$J$10:$L$13,3,TRUE),IF(COUNTA(G69:L69)=5,VLOOKUP(N69,'DATA VALIDATION'!$J$16:$L$19,3,TRUE),IF(COUNTA(G69:L69)=6,VLOOKUP(N69,'DATA VALIDATION'!$J$22:$L$25,3,TRUE),"")))</f>
        <v>B</v>
      </c>
      <c r="Q69" s="55" t="s">
        <v>308</v>
      </c>
      <c r="R69" s="55" t="s">
        <v>250</v>
      </c>
      <c r="S69" s="12"/>
      <c r="T69" s="95"/>
      <c r="U69" s="95"/>
      <c r="V69" s="95"/>
      <c r="W69" s="95"/>
      <c r="X69" s="95"/>
      <c r="Y69" s="96"/>
      <c r="Z69" s="96"/>
      <c r="AA69" s="96"/>
      <c r="AB69" s="95"/>
      <c r="AC69" s="95"/>
      <c r="AD69" s="95"/>
      <c r="AE69" s="95"/>
      <c r="AF69" s="95"/>
    </row>
    <row r="70" spans="1:32" ht="16.5" customHeight="1">
      <c r="A70" s="55" t="s">
        <v>318</v>
      </c>
      <c r="B70" s="69">
        <v>3</v>
      </c>
      <c r="C70" s="69">
        <v>17</v>
      </c>
      <c r="D70" s="15" t="s">
        <v>61</v>
      </c>
      <c r="E70" s="55" t="str">
        <f>VLOOKUP(D70,'ATHLETE LIST'!A$2:B$151,2,FALSE)</f>
        <v>ETIN</v>
      </c>
      <c r="F70" s="55" t="s">
        <v>26</v>
      </c>
      <c r="G70" s="55" t="s">
        <v>307</v>
      </c>
      <c r="H70" s="55" t="s">
        <v>307</v>
      </c>
      <c r="I70" s="55" t="s">
        <v>307</v>
      </c>
      <c r="J70" s="55" t="s">
        <v>307</v>
      </c>
      <c r="K70" s="70"/>
      <c r="L70" s="70"/>
      <c r="M70" s="99">
        <f t="shared" si="4"/>
        <v>12</v>
      </c>
      <c r="N70" s="99">
        <f>IF(ISBLANK(G70),0,VLOOKUP(G70,'DATA VALIDATION'!$J$3:$K$7,2,FALSE))+IF(ISBLANK(H70),0,VLOOKUP(H70,'DATA VALIDATION'!$J$3:$K$7,2,FALSE))+IF(ISBLANK(I70),0,VLOOKUP(I70,'DATA VALIDATION'!$J$3:$K$7,2,FALSE))+IF(ISBLANK(J70),0,VLOOKUP(J70,'DATA VALIDATION'!$J$3:$K$7,2,FALSE))+IF(ISBLANK(K70),0,VLOOKUP(K70,'DATA VALIDATION'!$J$3:$K$7,2,FALSE))+IF(ISBLANK(L70),0,VLOOKUP(L70,'DATA VALIDATION'!$J$3:$K$7,2,FALSE))</f>
        <v>12</v>
      </c>
      <c r="O70" s="100" t="str">
        <f t="shared" si="5"/>
        <v>B</v>
      </c>
      <c r="P70" s="101" t="str">
        <f>IF(COUNTA(G70:L70)=4,VLOOKUP(N70,'DATA VALIDATION'!$J$10:$L$13,3,TRUE),IF(COUNTA(G70:L70)=5,VLOOKUP(N70,'DATA VALIDATION'!$J$16:$L$19,3,TRUE),IF(COUNTA(G70:L70)=6,VLOOKUP(N70,'DATA VALIDATION'!$J$22:$L$25,3,TRUE),"")))</f>
        <v>B</v>
      </c>
      <c r="Q70" s="55" t="s">
        <v>308</v>
      </c>
      <c r="R70" s="55" t="s">
        <v>250</v>
      </c>
      <c r="S70" s="12"/>
      <c r="T70" s="95"/>
      <c r="U70" s="95"/>
      <c r="V70" s="95"/>
      <c r="W70" s="95"/>
      <c r="X70" s="95"/>
      <c r="Y70" s="96"/>
      <c r="Z70" s="96"/>
      <c r="AA70" s="96"/>
      <c r="AB70" s="95"/>
      <c r="AC70" s="95"/>
      <c r="AD70" s="95"/>
      <c r="AE70" s="95"/>
      <c r="AF70" s="95"/>
    </row>
    <row r="71" spans="1:32" ht="16.5" customHeight="1">
      <c r="A71" s="55" t="s">
        <v>318</v>
      </c>
      <c r="B71" s="69">
        <v>3</v>
      </c>
      <c r="C71" s="69">
        <v>18</v>
      </c>
      <c r="D71" s="15" t="s">
        <v>75</v>
      </c>
      <c r="E71" s="55" t="str">
        <f>VLOOKUP(D71,'ATHLETE LIST'!A$2:B$151,2,FALSE)</f>
        <v>ETIN</v>
      </c>
      <c r="F71" s="55" t="s">
        <v>26</v>
      </c>
      <c r="G71" s="55" t="s">
        <v>307</v>
      </c>
      <c r="H71" s="55" t="s">
        <v>307</v>
      </c>
      <c r="I71" s="55" t="s">
        <v>307</v>
      </c>
      <c r="J71" s="55" t="s">
        <v>309</v>
      </c>
      <c r="K71" s="70"/>
      <c r="L71" s="70"/>
      <c r="M71" s="99">
        <f t="shared" si="4"/>
        <v>13</v>
      </c>
      <c r="N71" s="99">
        <f>IF(ISBLANK(G71),0,VLOOKUP(G71,'DATA VALIDATION'!$J$3:$K$7,2,FALSE))+IF(ISBLANK(H71),0,VLOOKUP(H71,'DATA VALIDATION'!$J$3:$K$7,2,FALSE))+IF(ISBLANK(I71),0,VLOOKUP(I71,'DATA VALIDATION'!$J$3:$K$7,2,FALSE))+IF(ISBLANK(J71),0,VLOOKUP(J71,'DATA VALIDATION'!$J$3:$K$7,2,FALSE))+IF(ISBLANK(K71),0,VLOOKUP(K71,'DATA VALIDATION'!$J$3:$K$7,2,FALSE))+IF(ISBLANK(L71),0,VLOOKUP(L71,'DATA VALIDATION'!$J$3:$K$7,2,FALSE))</f>
        <v>13</v>
      </c>
      <c r="O71" s="100" t="str">
        <f t="shared" si="5"/>
        <v>B</v>
      </c>
      <c r="P71" s="101" t="str">
        <f>IF(COUNTA(G71:L71)=4,VLOOKUP(N71,'DATA VALIDATION'!$J$10:$L$13,3,TRUE),IF(COUNTA(G71:L71)=5,VLOOKUP(N71,'DATA VALIDATION'!$J$16:$L$19,3,TRUE),IF(COUNTA(G71:L71)=6,VLOOKUP(N71,'DATA VALIDATION'!$J$22:$L$25,3,TRUE),"")))</f>
        <v>B</v>
      </c>
      <c r="Q71" s="55" t="s">
        <v>308</v>
      </c>
      <c r="R71" s="55" t="s">
        <v>250</v>
      </c>
      <c r="S71" s="12"/>
      <c r="T71" s="95"/>
      <c r="U71" s="95"/>
      <c r="V71" s="95"/>
      <c r="W71" s="95"/>
      <c r="X71" s="95"/>
      <c r="Y71" s="96"/>
      <c r="Z71" s="96"/>
      <c r="AA71" s="96"/>
      <c r="AB71" s="95"/>
      <c r="AC71" s="95"/>
      <c r="AD71" s="95"/>
      <c r="AE71" s="95"/>
      <c r="AF71" s="95"/>
    </row>
    <row r="72" spans="1:32" ht="16.5" customHeight="1">
      <c r="A72" s="55" t="s">
        <v>318</v>
      </c>
      <c r="B72" s="69">
        <v>4</v>
      </c>
      <c r="C72" s="69">
        <v>11</v>
      </c>
      <c r="D72" s="15" t="s">
        <v>46</v>
      </c>
      <c r="E72" s="55" t="str">
        <f>VLOOKUP(D72,'ATHLETE LIST'!A$2:B$151,2,FALSE)</f>
        <v>ETIN</v>
      </c>
      <c r="F72" s="55" t="s">
        <v>27</v>
      </c>
      <c r="G72" s="55" t="s">
        <v>311</v>
      </c>
      <c r="H72" s="55" t="s">
        <v>311</v>
      </c>
      <c r="I72" s="55" t="s">
        <v>311</v>
      </c>
      <c r="J72" s="55" t="s">
        <v>306</v>
      </c>
      <c r="K72" s="70"/>
      <c r="L72" s="70"/>
      <c r="M72" s="99">
        <f t="shared" si="4"/>
        <v>5</v>
      </c>
      <c r="N72" s="99">
        <f>IF(ISBLANK(G72),0,VLOOKUP(G72,'DATA VALIDATION'!$J$3:$K$7,2,FALSE))+IF(ISBLANK(H72),0,VLOOKUP(H72,'DATA VALIDATION'!$J$3:$K$7,2,FALSE))+IF(ISBLANK(I72),0,VLOOKUP(I72,'DATA VALIDATION'!$J$3:$K$7,2,FALSE))+IF(ISBLANK(J72),0,VLOOKUP(J72,'DATA VALIDATION'!$J$3:$K$7,2,FALSE))+IF(ISBLANK(K72),0,VLOOKUP(K72,'DATA VALIDATION'!$J$3:$K$7,2,FALSE))+IF(ISBLANK(L72),0,VLOOKUP(L72,'DATA VALIDATION'!$J$3:$K$7,2,FALSE))</f>
        <v>5</v>
      </c>
      <c r="O72" s="71" t="str">
        <f t="shared" si="5"/>
        <v>D</v>
      </c>
      <c r="P72" s="68" t="str">
        <f>IF(COUNTA(G72:L72)=4,VLOOKUP(N72,'DATA VALIDATION'!$J$10:$L$13,3,TRUE),IF(COUNTA(G72:L72)=5,VLOOKUP(N72,'DATA VALIDATION'!$J$16:$L$19,3,TRUE),IF(COUNTA(G72:L72)=6,VLOOKUP(N72,'DATA VALIDATION'!$J$22:$L$25,3,TRUE),"")))</f>
        <v>D</v>
      </c>
      <c r="Q72" s="55" t="s">
        <v>308</v>
      </c>
      <c r="R72" s="55" t="s">
        <v>250</v>
      </c>
      <c r="S72" s="12"/>
      <c r="T72" s="95"/>
      <c r="U72" s="95"/>
      <c r="V72" s="95"/>
      <c r="W72" s="95"/>
      <c r="X72" s="95"/>
      <c r="Y72" s="96"/>
      <c r="Z72" s="96"/>
      <c r="AA72" s="96"/>
      <c r="AB72" s="95"/>
      <c r="AC72" s="95"/>
      <c r="AD72" s="95"/>
      <c r="AE72" s="95"/>
      <c r="AF72" s="95"/>
    </row>
    <row r="73" spans="1:32" ht="16.5" customHeight="1">
      <c r="A73" s="55" t="s">
        <v>318</v>
      </c>
      <c r="B73" s="69">
        <v>4</v>
      </c>
      <c r="C73" s="69">
        <v>12</v>
      </c>
      <c r="D73" s="15" t="s">
        <v>47</v>
      </c>
      <c r="E73" s="55" t="str">
        <f>VLOOKUP(D73,'ATHLETE LIST'!A$2:B$151,2,FALSE)</f>
        <v>ETIN</v>
      </c>
      <c r="F73" s="55" t="s">
        <v>27</v>
      </c>
      <c r="G73" s="55" t="s">
        <v>306</v>
      </c>
      <c r="H73" s="55" t="s">
        <v>306</v>
      </c>
      <c r="I73" s="55" t="s">
        <v>307</v>
      </c>
      <c r="J73" s="55" t="s">
        <v>307</v>
      </c>
      <c r="K73" s="70"/>
      <c r="L73" s="70"/>
      <c r="M73" s="99">
        <f t="shared" si="4"/>
        <v>10</v>
      </c>
      <c r="N73" s="99">
        <f>IF(ISBLANK(G73),0,VLOOKUP(G73,'DATA VALIDATION'!$J$3:$K$7,2,FALSE))+IF(ISBLANK(H73),0,VLOOKUP(H73,'DATA VALIDATION'!$J$3:$K$7,2,FALSE))+IF(ISBLANK(I73),0,VLOOKUP(I73,'DATA VALIDATION'!$J$3:$K$7,2,FALSE))+IF(ISBLANK(J73),0,VLOOKUP(J73,'DATA VALIDATION'!$J$3:$K$7,2,FALSE))+IF(ISBLANK(K73),0,VLOOKUP(K73,'DATA VALIDATION'!$J$3:$K$7,2,FALSE))+IF(ISBLANK(L73),0,VLOOKUP(L73,'DATA VALIDATION'!$J$3:$K$7,2,FALSE))</f>
        <v>10</v>
      </c>
      <c r="O73" s="100" t="str">
        <f t="shared" si="5"/>
        <v>B</v>
      </c>
      <c r="P73" s="101" t="str">
        <f>IF(COUNTA(G73:L73)=4,VLOOKUP(N73,'DATA VALIDATION'!$J$10:$L$13,3,TRUE),IF(COUNTA(G73:L73)=5,VLOOKUP(N73,'DATA VALIDATION'!$J$16:$L$19,3,TRUE),IF(COUNTA(G73:L73)=6,VLOOKUP(N73,'DATA VALIDATION'!$J$22:$L$25,3,TRUE),"")))</f>
        <v>B</v>
      </c>
      <c r="Q73" s="55" t="s">
        <v>308</v>
      </c>
      <c r="R73" s="55" t="s">
        <v>250</v>
      </c>
      <c r="S73" s="12"/>
      <c r="T73" s="95"/>
      <c r="U73" s="95"/>
      <c r="V73" s="95"/>
      <c r="W73" s="95"/>
      <c r="X73" s="95"/>
      <c r="Y73" s="96"/>
      <c r="Z73" s="96"/>
      <c r="AA73" s="96"/>
      <c r="AB73" s="95"/>
      <c r="AC73" s="95"/>
      <c r="AD73" s="95"/>
      <c r="AE73" s="95"/>
      <c r="AF73" s="95"/>
    </row>
    <row r="74" spans="1:32" ht="16.5" customHeight="1">
      <c r="A74" s="55" t="s">
        <v>318</v>
      </c>
      <c r="B74" s="69">
        <v>4</v>
      </c>
      <c r="C74" s="69">
        <v>13</v>
      </c>
      <c r="D74" s="15" t="s">
        <v>32</v>
      </c>
      <c r="E74" s="55" t="str">
        <f>VLOOKUP(D74,'ATHLETE LIST'!A$2:B$151,2,FALSE)</f>
        <v>FBT</v>
      </c>
      <c r="F74" s="55" t="s">
        <v>27</v>
      </c>
      <c r="G74" s="55" t="s">
        <v>307</v>
      </c>
      <c r="H74" s="55" t="s">
        <v>307</v>
      </c>
      <c r="I74" s="55" t="s">
        <v>309</v>
      </c>
      <c r="J74" s="55" t="s">
        <v>307</v>
      </c>
      <c r="K74" s="70"/>
      <c r="L74" s="70"/>
      <c r="M74" s="99">
        <f t="shared" si="4"/>
        <v>13</v>
      </c>
      <c r="N74" s="99">
        <f>IF(ISBLANK(G74),0,VLOOKUP(G74,'DATA VALIDATION'!$J$3:$K$7,2,FALSE))+IF(ISBLANK(H74),0,VLOOKUP(H74,'DATA VALIDATION'!$J$3:$K$7,2,FALSE))+IF(ISBLANK(I74),0,VLOOKUP(I74,'DATA VALIDATION'!$J$3:$K$7,2,FALSE))+IF(ISBLANK(J74),0,VLOOKUP(J74,'DATA VALIDATION'!$J$3:$K$7,2,FALSE))+IF(ISBLANK(K74),0,VLOOKUP(K74,'DATA VALIDATION'!$J$3:$K$7,2,FALSE))+IF(ISBLANK(L74),0,VLOOKUP(L74,'DATA VALIDATION'!$J$3:$K$7,2,FALSE))</f>
        <v>13</v>
      </c>
      <c r="O74" s="100" t="str">
        <f t="shared" si="5"/>
        <v>B</v>
      </c>
      <c r="P74" s="101" t="str">
        <f>IF(COUNTA(G74:L74)=4,VLOOKUP(N74,'DATA VALIDATION'!$J$10:$L$13,3,TRUE),IF(COUNTA(G74:L74)=5,VLOOKUP(N74,'DATA VALIDATION'!$J$16:$L$19,3,TRUE),IF(COUNTA(G74:L74)=6,VLOOKUP(N74,'DATA VALIDATION'!$J$22:$L$25,3,TRUE),"")))</f>
        <v>B</v>
      </c>
      <c r="Q74" s="55" t="s">
        <v>308</v>
      </c>
      <c r="R74" s="55" t="s">
        <v>250</v>
      </c>
      <c r="S74" s="12"/>
      <c r="T74" s="95"/>
      <c r="U74" s="95"/>
      <c r="V74" s="95"/>
      <c r="W74" s="95"/>
      <c r="X74" s="95"/>
      <c r="Y74" s="96"/>
      <c r="Z74" s="96"/>
      <c r="AA74" s="96"/>
      <c r="AB74" s="95"/>
      <c r="AC74" s="95"/>
      <c r="AD74" s="95"/>
      <c r="AE74" s="95"/>
      <c r="AF74" s="95"/>
    </row>
    <row r="75" spans="1:32" ht="16.5" customHeight="1">
      <c r="A75" s="55" t="s">
        <v>318</v>
      </c>
      <c r="B75" s="69">
        <v>4</v>
      </c>
      <c r="C75" s="69">
        <v>14</v>
      </c>
      <c r="D75" s="15" t="s">
        <v>72</v>
      </c>
      <c r="E75" s="55" t="str">
        <f>VLOOKUP(D75,'ATHLETE LIST'!A$2:B$151,2,FALSE)</f>
        <v>ETIN</v>
      </c>
      <c r="F75" s="55" t="s">
        <v>27</v>
      </c>
      <c r="G75" s="55" t="s">
        <v>306</v>
      </c>
      <c r="H75" s="55" t="s">
        <v>306</v>
      </c>
      <c r="I75" s="55" t="s">
        <v>307</v>
      </c>
      <c r="J75" s="55" t="s">
        <v>307</v>
      </c>
      <c r="K75" s="70"/>
      <c r="L75" s="70"/>
      <c r="M75" s="99">
        <f t="shared" si="4"/>
        <v>10</v>
      </c>
      <c r="N75" s="99">
        <f>IF(ISBLANK(G75),0,VLOOKUP(G75,'DATA VALIDATION'!$J$3:$K$7,2,FALSE))+IF(ISBLANK(H75),0,VLOOKUP(H75,'DATA VALIDATION'!$J$3:$K$7,2,FALSE))+IF(ISBLANK(I75),0,VLOOKUP(I75,'DATA VALIDATION'!$J$3:$K$7,2,FALSE))+IF(ISBLANK(J75),0,VLOOKUP(J75,'DATA VALIDATION'!$J$3:$K$7,2,FALSE))+IF(ISBLANK(K75),0,VLOOKUP(K75,'DATA VALIDATION'!$J$3:$K$7,2,FALSE))+IF(ISBLANK(L75),0,VLOOKUP(L75,'DATA VALIDATION'!$J$3:$K$7,2,FALSE))</f>
        <v>10</v>
      </c>
      <c r="O75" s="100" t="str">
        <f t="shared" si="5"/>
        <v>B</v>
      </c>
      <c r="P75" s="101" t="str">
        <f>IF(COUNTA(G75:L75)=4,VLOOKUP(N75,'DATA VALIDATION'!$J$10:$L$13,3,TRUE),IF(COUNTA(G75:L75)=5,VLOOKUP(N75,'DATA VALIDATION'!$J$16:$L$19,3,TRUE),IF(COUNTA(G75:L75)=6,VLOOKUP(N75,'DATA VALIDATION'!$J$22:$L$25,3,TRUE),"")))</f>
        <v>B</v>
      </c>
      <c r="Q75" s="55" t="s">
        <v>308</v>
      </c>
      <c r="R75" s="55" t="s">
        <v>250</v>
      </c>
      <c r="S75" s="12"/>
      <c r="T75" s="95"/>
      <c r="U75" s="95"/>
      <c r="V75" s="95"/>
      <c r="W75" s="95"/>
      <c r="X75" s="95"/>
      <c r="Y75" s="96"/>
      <c r="Z75" s="96"/>
      <c r="AA75" s="96"/>
      <c r="AB75" s="95"/>
      <c r="AC75" s="95"/>
      <c r="AD75" s="95"/>
      <c r="AE75" s="95"/>
      <c r="AF75" s="95"/>
    </row>
    <row r="76" spans="1:32" ht="16.5" customHeight="1">
      <c r="A76" s="55" t="s">
        <v>318</v>
      </c>
      <c r="B76" s="69">
        <v>4</v>
      </c>
      <c r="C76" s="69">
        <v>15</v>
      </c>
      <c r="D76" s="15" t="s">
        <v>67</v>
      </c>
      <c r="E76" s="55" t="str">
        <f>VLOOKUP(D76,'ATHLETE LIST'!A$2:B$151,2,FALSE)</f>
        <v>ATLK</v>
      </c>
      <c r="F76" s="55" t="s">
        <v>27</v>
      </c>
      <c r="G76" s="55" t="s">
        <v>307</v>
      </c>
      <c r="H76" s="55" t="s">
        <v>307</v>
      </c>
      <c r="I76" s="55" t="s">
        <v>307</v>
      </c>
      <c r="J76" s="55" t="s">
        <v>306</v>
      </c>
      <c r="K76" s="70"/>
      <c r="L76" s="70"/>
      <c r="M76" s="99">
        <f t="shared" si="4"/>
        <v>11</v>
      </c>
      <c r="N76" s="99">
        <f>IF(ISBLANK(G76),0,VLOOKUP(G76,'DATA VALIDATION'!$J$3:$K$7,2,FALSE))+IF(ISBLANK(H76),0,VLOOKUP(H76,'DATA VALIDATION'!$J$3:$K$7,2,FALSE))+IF(ISBLANK(I76),0,VLOOKUP(I76,'DATA VALIDATION'!$J$3:$K$7,2,FALSE))+IF(ISBLANK(J76),0,VLOOKUP(J76,'DATA VALIDATION'!$J$3:$K$7,2,FALSE))+IF(ISBLANK(K76),0,VLOOKUP(K76,'DATA VALIDATION'!$J$3:$K$7,2,FALSE))+IF(ISBLANK(L76),0,VLOOKUP(L76,'DATA VALIDATION'!$J$3:$K$7,2,FALSE))</f>
        <v>11</v>
      </c>
      <c r="O76" s="100" t="str">
        <f t="shared" si="5"/>
        <v>B</v>
      </c>
      <c r="P76" s="101" t="str">
        <f>IF(COUNTA(G76:L76)=4,VLOOKUP(N76,'DATA VALIDATION'!$J$10:$L$13,3,TRUE),IF(COUNTA(G76:L76)=5,VLOOKUP(N76,'DATA VALIDATION'!$J$16:$L$19,3,TRUE),IF(COUNTA(G76:L76)=6,VLOOKUP(N76,'DATA VALIDATION'!$J$22:$L$25,3,TRUE),"")))</f>
        <v>B</v>
      </c>
      <c r="Q76" s="55" t="s">
        <v>308</v>
      </c>
      <c r="R76" s="55" t="s">
        <v>250</v>
      </c>
      <c r="S76" s="12"/>
      <c r="T76" s="95"/>
      <c r="U76" s="95"/>
      <c r="V76" s="95"/>
      <c r="W76" s="95"/>
      <c r="X76" s="95"/>
      <c r="Y76" s="96"/>
      <c r="Z76" s="96"/>
      <c r="AA76" s="96"/>
      <c r="AB76" s="95"/>
      <c r="AC76" s="95"/>
      <c r="AD76" s="95"/>
      <c r="AE76" s="95"/>
      <c r="AF76" s="95"/>
    </row>
    <row r="77" spans="1:32" ht="16.5" customHeight="1">
      <c r="A77" s="55" t="s">
        <v>318</v>
      </c>
      <c r="B77" s="69">
        <v>4</v>
      </c>
      <c r="C77" s="69">
        <v>16</v>
      </c>
      <c r="D77" s="15" t="s">
        <v>34</v>
      </c>
      <c r="E77" s="55" t="str">
        <f>VLOOKUP(D77,'ATHLETE LIST'!A$2:B$151,2,FALSE)</f>
        <v>FBT</v>
      </c>
      <c r="F77" s="55" t="s">
        <v>27</v>
      </c>
      <c r="G77" s="55" t="s">
        <v>307</v>
      </c>
      <c r="H77" s="55" t="s">
        <v>309</v>
      </c>
      <c r="I77" s="55" t="s">
        <v>307</v>
      </c>
      <c r="J77" s="55" t="s">
        <v>309</v>
      </c>
      <c r="K77" s="70"/>
      <c r="L77" s="70"/>
      <c r="M77" s="99">
        <f t="shared" si="4"/>
        <v>14</v>
      </c>
      <c r="N77" s="99">
        <f>IF(ISBLANK(G77),0,VLOOKUP(G77,'DATA VALIDATION'!$J$3:$K$7,2,FALSE))+IF(ISBLANK(H77),0,VLOOKUP(H77,'DATA VALIDATION'!$J$3:$K$7,2,FALSE))+IF(ISBLANK(I77),0,VLOOKUP(I77,'DATA VALIDATION'!$J$3:$K$7,2,FALSE))+IF(ISBLANK(J77),0,VLOOKUP(J77,'DATA VALIDATION'!$J$3:$K$7,2,FALSE))+IF(ISBLANK(K77),0,VLOOKUP(K77,'DATA VALIDATION'!$J$3:$K$7,2,FALSE))+IF(ISBLANK(L77),0,VLOOKUP(L77,'DATA VALIDATION'!$J$3:$K$7,2,FALSE))</f>
        <v>14</v>
      </c>
      <c r="O77" s="100" t="str">
        <f t="shared" si="5"/>
        <v>A</v>
      </c>
      <c r="P77" s="101" t="str">
        <f>IF(COUNTA(G77:L77)=4,VLOOKUP(N77,'DATA VALIDATION'!$J$10:$L$13,3,TRUE),IF(COUNTA(G77:L77)=5,VLOOKUP(N77,'DATA VALIDATION'!$J$16:$L$19,3,TRUE),IF(COUNTA(G77:L77)=6,VLOOKUP(N77,'DATA VALIDATION'!$J$22:$L$25,3,TRUE),"")))</f>
        <v>A</v>
      </c>
      <c r="Q77" s="55" t="s">
        <v>308</v>
      </c>
      <c r="R77" s="55" t="s">
        <v>250</v>
      </c>
      <c r="S77" s="12"/>
      <c r="T77" s="95"/>
      <c r="U77" s="95"/>
      <c r="V77" s="95"/>
      <c r="W77" s="95"/>
      <c r="X77" s="95"/>
      <c r="Y77" s="96"/>
      <c r="Z77" s="96"/>
      <c r="AA77" s="96"/>
      <c r="AB77" s="95"/>
      <c r="AC77" s="95"/>
      <c r="AD77" s="95"/>
      <c r="AE77" s="95"/>
      <c r="AF77" s="95"/>
    </row>
    <row r="78" spans="1:32" ht="16.5" customHeight="1">
      <c r="A78" s="55" t="s">
        <v>318</v>
      </c>
      <c r="B78" s="69">
        <v>4</v>
      </c>
      <c r="C78" s="69">
        <v>17</v>
      </c>
      <c r="D78" s="15" t="s">
        <v>66</v>
      </c>
      <c r="E78" s="55" t="str">
        <f>VLOOKUP(D78,'ATHLETE LIST'!A$2:B$151,2,FALSE)</f>
        <v>ETIN</v>
      </c>
      <c r="F78" s="55" t="s">
        <v>27</v>
      </c>
      <c r="G78" s="55" t="s">
        <v>307</v>
      </c>
      <c r="H78" s="55" t="s">
        <v>307</v>
      </c>
      <c r="I78" s="55" t="s">
        <v>307</v>
      </c>
      <c r="J78" s="55" t="s">
        <v>307</v>
      </c>
      <c r="K78" s="70"/>
      <c r="L78" s="70"/>
      <c r="M78" s="99">
        <f t="shared" si="4"/>
        <v>12</v>
      </c>
      <c r="N78" s="99">
        <f>IF(ISBLANK(G78),0,VLOOKUP(G78,'DATA VALIDATION'!$J$3:$K$7,2,FALSE))+IF(ISBLANK(H78),0,VLOOKUP(H78,'DATA VALIDATION'!$J$3:$K$7,2,FALSE))+IF(ISBLANK(I78),0,VLOOKUP(I78,'DATA VALIDATION'!$J$3:$K$7,2,FALSE))+IF(ISBLANK(J78),0,VLOOKUP(J78,'DATA VALIDATION'!$J$3:$K$7,2,FALSE))+IF(ISBLANK(K78),0,VLOOKUP(K78,'DATA VALIDATION'!$J$3:$K$7,2,FALSE))+IF(ISBLANK(L78),0,VLOOKUP(L78,'DATA VALIDATION'!$J$3:$K$7,2,FALSE))</f>
        <v>12</v>
      </c>
      <c r="O78" s="100" t="str">
        <f t="shared" si="5"/>
        <v>B</v>
      </c>
      <c r="P78" s="101" t="str">
        <f>IF(COUNTA(G78:L78)=4,VLOOKUP(N78,'DATA VALIDATION'!$J$10:$L$13,3,TRUE),IF(COUNTA(G78:L78)=5,VLOOKUP(N78,'DATA VALIDATION'!$J$16:$L$19,3,TRUE),IF(COUNTA(G78:L78)=6,VLOOKUP(N78,'DATA VALIDATION'!$J$22:$L$25,3,TRUE),"")))</f>
        <v>B</v>
      </c>
      <c r="Q78" s="55" t="s">
        <v>308</v>
      </c>
      <c r="R78" s="55" t="s">
        <v>250</v>
      </c>
      <c r="S78" s="12"/>
      <c r="T78" s="95"/>
      <c r="U78" s="95"/>
      <c r="V78" s="95"/>
      <c r="W78" s="95"/>
      <c r="X78" s="95"/>
      <c r="Y78" s="96"/>
      <c r="Z78" s="96"/>
      <c r="AA78" s="96"/>
      <c r="AB78" s="95"/>
      <c r="AC78" s="95"/>
      <c r="AD78" s="95"/>
      <c r="AE78" s="95"/>
      <c r="AF78" s="95"/>
    </row>
    <row r="79" spans="1:32" ht="16.5" customHeight="1">
      <c r="A79" s="55" t="s">
        <v>318</v>
      </c>
      <c r="B79" s="69">
        <v>4</v>
      </c>
      <c r="C79" s="69">
        <v>18</v>
      </c>
      <c r="D79" s="15" t="s">
        <v>316</v>
      </c>
      <c r="E79" s="55" t="str">
        <f>VLOOKUP(D79,'ATHLETE LIST'!A$2:B$151,2,FALSE)</f>
        <v>ETIN</v>
      </c>
      <c r="F79" s="55" t="s">
        <v>27</v>
      </c>
      <c r="G79" s="55" t="s">
        <v>307</v>
      </c>
      <c r="H79" s="55" t="s">
        <v>307</v>
      </c>
      <c r="I79" s="55" t="s">
        <v>306</v>
      </c>
      <c r="J79" s="55" t="s">
        <v>309</v>
      </c>
      <c r="K79" s="70"/>
      <c r="L79" s="70"/>
      <c r="M79" s="99">
        <f t="shared" si="4"/>
        <v>12</v>
      </c>
      <c r="N79" s="99">
        <f>IF(ISBLANK(G79),0,VLOOKUP(G79,'DATA VALIDATION'!$J$3:$K$7,2,FALSE))+IF(ISBLANK(H79),0,VLOOKUP(H79,'DATA VALIDATION'!$J$3:$K$7,2,FALSE))+IF(ISBLANK(I79),0,VLOOKUP(I79,'DATA VALIDATION'!$J$3:$K$7,2,FALSE))+IF(ISBLANK(J79),0,VLOOKUP(J79,'DATA VALIDATION'!$J$3:$K$7,2,FALSE))+IF(ISBLANK(K79),0,VLOOKUP(K79,'DATA VALIDATION'!$J$3:$K$7,2,FALSE))+IF(ISBLANK(L79),0,VLOOKUP(L79,'DATA VALIDATION'!$J$3:$K$7,2,FALSE))</f>
        <v>12</v>
      </c>
      <c r="O79" s="100" t="str">
        <f t="shared" si="5"/>
        <v>B</v>
      </c>
      <c r="P79" s="101" t="str">
        <f>IF(COUNTA(G79:L79)=4,VLOOKUP(N79,'DATA VALIDATION'!$J$10:$L$13,3,TRUE),IF(COUNTA(G79:L79)=5,VLOOKUP(N79,'DATA VALIDATION'!$J$16:$L$19,3,TRUE),IF(COUNTA(G79:L79)=6,VLOOKUP(N79,'DATA VALIDATION'!$J$22:$L$25,3,TRUE),"")))</f>
        <v>B</v>
      </c>
      <c r="Q79" s="55" t="s">
        <v>308</v>
      </c>
      <c r="R79" s="55" t="s">
        <v>250</v>
      </c>
      <c r="S79" s="12"/>
      <c r="T79" s="95"/>
      <c r="U79" s="95"/>
      <c r="V79" s="95"/>
      <c r="W79" s="95"/>
      <c r="X79" s="95"/>
      <c r="Y79" s="96"/>
      <c r="Z79" s="96"/>
      <c r="AA79" s="96"/>
      <c r="AB79" s="95"/>
      <c r="AC79" s="95"/>
      <c r="AD79" s="95"/>
      <c r="AE79" s="95"/>
      <c r="AF79" s="95"/>
    </row>
    <row r="80" spans="1:32" ht="16.5" customHeight="1">
      <c r="A80" s="55" t="s">
        <v>318</v>
      </c>
      <c r="B80" s="69">
        <v>4</v>
      </c>
      <c r="C80" s="69">
        <v>19</v>
      </c>
      <c r="D80" s="15" t="s">
        <v>313</v>
      </c>
      <c r="E80" s="55" t="str">
        <f>VLOOKUP(D80,'ATHLETE LIST'!A$2:B$151,2,FALSE)</f>
        <v>ETIN</v>
      </c>
      <c r="F80" s="55" t="s">
        <v>27</v>
      </c>
      <c r="G80" s="55" t="s">
        <v>306</v>
      </c>
      <c r="H80" s="55" t="s">
        <v>306</v>
      </c>
      <c r="I80" s="55" t="s">
        <v>306</v>
      </c>
      <c r="J80" s="55" t="s">
        <v>307</v>
      </c>
      <c r="K80" s="70"/>
      <c r="L80" s="70"/>
      <c r="M80" s="99">
        <f t="shared" si="4"/>
        <v>9</v>
      </c>
      <c r="N80" s="99">
        <f>IF(ISBLANK(G80),0,VLOOKUP(G80,'DATA VALIDATION'!$J$3:$K$7,2,FALSE))+IF(ISBLANK(H80),0,VLOOKUP(H80,'DATA VALIDATION'!$J$3:$K$7,2,FALSE))+IF(ISBLANK(I80),0,VLOOKUP(I80,'DATA VALIDATION'!$J$3:$K$7,2,FALSE))+IF(ISBLANK(J80),0,VLOOKUP(J80,'DATA VALIDATION'!$J$3:$K$7,2,FALSE))+IF(ISBLANK(K80),0,VLOOKUP(K80,'DATA VALIDATION'!$J$3:$K$7,2,FALSE))+IF(ISBLANK(L80),0,VLOOKUP(L80,'DATA VALIDATION'!$J$3:$K$7,2,FALSE))</f>
        <v>9</v>
      </c>
      <c r="O80" s="100" t="str">
        <f t="shared" si="5"/>
        <v>C</v>
      </c>
      <c r="P80" s="101" t="str">
        <f>IF(COUNTA(G80:L80)=4,VLOOKUP(N80,'DATA VALIDATION'!$J$10:$L$13,3,TRUE),IF(COUNTA(G80:L80)=5,VLOOKUP(N80,'DATA VALIDATION'!$J$16:$L$19,3,TRUE),IF(COUNTA(G80:L80)=6,VLOOKUP(N80,'DATA VALIDATION'!$J$22:$L$25,3,TRUE),"")))</f>
        <v>C</v>
      </c>
      <c r="Q80" s="55" t="s">
        <v>308</v>
      </c>
      <c r="R80" s="55" t="s">
        <v>250</v>
      </c>
      <c r="S80" s="12"/>
      <c r="T80" s="95"/>
      <c r="U80" s="95"/>
      <c r="V80" s="95"/>
      <c r="W80" s="95"/>
      <c r="X80" s="95"/>
      <c r="Y80" s="96"/>
      <c r="Z80" s="96"/>
      <c r="AA80" s="96"/>
      <c r="AB80" s="95"/>
      <c r="AC80" s="95"/>
      <c r="AD80" s="95"/>
      <c r="AE80" s="95"/>
      <c r="AF80" s="95"/>
    </row>
    <row r="81" spans="1:32" ht="16.5" customHeight="1">
      <c r="A81" s="55" t="s">
        <v>318</v>
      </c>
      <c r="B81" s="69">
        <v>5</v>
      </c>
      <c r="C81" s="69">
        <v>11</v>
      </c>
      <c r="D81" s="15" t="s">
        <v>41</v>
      </c>
      <c r="E81" s="55" t="str">
        <f>VLOOKUP(D81,'ATHLETE LIST'!A$2:B$151,2,FALSE)</f>
        <v>ATLK</v>
      </c>
      <c r="F81" s="55" t="s">
        <v>28</v>
      </c>
      <c r="G81" s="55" t="s">
        <v>306</v>
      </c>
      <c r="H81" s="55" t="s">
        <v>307</v>
      </c>
      <c r="I81" s="55" t="s">
        <v>309</v>
      </c>
      <c r="J81" s="55" t="s">
        <v>306</v>
      </c>
      <c r="K81" s="70"/>
      <c r="L81" s="70"/>
      <c r="M81" s="99">
        <f t="shared" si="4"/>
        <v>11</v>
      </c>
      <c r="N81" s="99">
        <f>IF(ISBLANK(G81),0,VLOOKUP(G81,'DATA VALIDATION'!$J$3:$K$7,2,FALSE))+IF(ISBLANK(H81),0,VLOOKUP(H81,'DATA VALIDATION'!$J$3:$K$7,2,FALSE))+IF(ISBLANK(I81),0,VLOOKUP(I81,'DATA VALIDATION'!$J$3:$K$7,2,FALSE))+IF(ISBLANK(J81),0,VLOOKUP(J81,'DATA VALIDATION'!$J$3:$K$7,2,FALSE))+IF(ISBLANK(K81),0,VLOOKUP(K81,'DATA VALIDATION'!$J$3:$K$7,2,FALSE))+IF(ISBLANK(L81),0,VLOOKUP(L81,'DATA VALIDATION'!$J$3:$K$7,2,FALSE))</f>
        <v>11</v>
      </c>
      <c r="O81" s="100" t="str">
        <f t="shared" si="5"/>
        <v>B</v>
      </c>
      <c r="P81" s="101" t="str">
        <f>IF(COUNTA(G81:L81)=4,VLOOKUP(N81,'DATA VALIDATION'!$J$10:$L$13,3,TRUE),IF(COUNTA(G81:L81)=5,VLOOKUP(N81,'DATA VALIDATION'!$J$16:$L$19,3,TRUE),IF(COUNTA(G81:L81)=6,VLOOKUP(N81,'DATA VALIDATION'!$J$22:$L$25,3,TRUE),"")))</f>
        <v>B</v>
      </c>
      <c r="Q81" s="55" t="s">
        <v>308</v>
      </c>
      <c r="R81" s="55" t="s">
        <v>250</v>
      </c>
      <c r="S81" s="12"/>
      <c r="T81" s="95"/>
      <c r="U81" s="95"/>
      <c r="V81" s="95"/>
      <c r="W81" s="95"/>
      <c r="X81" s="95"/>
      <c r="Y81" s="96"/>
      <c r="Z81" s="96"/>
      <c r="AA81" s="96"/>
      <c r="AB81" s="95"/>
      <c r="AC81" s="95"/>
      <c r="AD81" s="95"/>
      <c r="AE81" s="95"/>
      <c r="AF81" s="95"/>
    </row>
    <row r="82" spans="1:32" ht="16.5" customHeight="1">
      <c r="A82" s="55" t="s">
        <v>318</v>
      </c>
      <c r="B82" s="69">
        <v>5</v>
      </c>
      <c r="C82" s="69">
        <v>12</v>
      </c>
      <c r="D82" s="15" t="s">
        <v>48</v>
      </c>
      <c r="E82" s="55" t="str">
        <f>VLOOKUP(D82,'ATHLETE LIST'!A$2:B$151,2,FALSE)</f>
        <v>FBT</v>
      </c>
      <c r="F82" s="55" t="s">
        <v>28</v>
      </c>
      <c r="G82" s="55" t="s">
        <v>306</v>
      </c>
      <c r="H82" s="55" t="s">
        <v>307</v>
      </c>
      <c r="I82" s="55" t="s">
        <v>309</v>
      </c>
      <c r="J82" s="55" t="s">
        <v>306</v>
      </c>
      <c r="K82" s="70"/>
      <c r="L82" s="70"/>
      <c r="M82" s="99">
        <f t="shared" si="4"/>
        <v>11</v>
      </c>
      <c r="N82" s="99">
        <f>IF(ISBLANK(G82),0,VLOOKUP(G82,'DATA VALIDATION'!$J$3:$K$7,2,FALSE))+IF(ISBLANK(H82),0,VLOOKUP(H82,'DATA VALIDATION'!$J$3:$K$7,2,FALSE))+IF(ISBLANK(I82),0,VLOOKUP(I82,'DATA VALIDATION'!$J$3:$K$7,2,FALSE))+IF(ISBLANK(J82),0,VLOOKUP(J82,'DATA VALIDATION'!$J$3:$K$7,2,FALSE))+IF(ISBLANK(K82),0,VLOOKUP(K82,'DATA VALIDATION'!$J$3:$K$7,2,FALSE))+IF(ISBLANK(L82),0,VLOOKUP(L82,'DATA VALIDATION'!$J$3:$K$7,2,FALSE))</f>
        <v>11</v>
      </c>
      <c r="O82" s="100" t="str">
        <f t="shared" si="5"/>
        <v>B</v>
      </c>
      <c r="P82" s="101" t="str">
        <f>IF(COUNTA(G82:L82)=4,VLOOKUP(N82,'DATA VALIDATION'!$J$10:$L$13,3,TRUE),IF(COUNTA(G82:L82)=5,VLOOKUP(N82,'DATA VALIDATION'!$J$16:$L$19,3,TRUE),IF(COUNTA(G82:L82)=6,VLOOKUP(N82,'DATA VALIDATION'!$J$22:$L$25,3,TRUE),"")))</f>
        <v>B</v>
      </c>
      <c r="Q82" s="55" t="s">
        <v>308</v>
      </c>
      <c r="R82" s="55" t="s">
        <v>250</v>
      </c>
      <c r="S82" s="12"/>
      <c r="T82" s="95"/>
      <c r="U82" s="95"/>
      <c r="V82" s="95"/>
      <c r="W82" s="95"/>
      <c r="X82" s="95"/>
      <c r="Y82" s="96"/>
      <c r="Z82" s="96"/>
      <c r="AA82" s="96"/>
      <c r="AB82" s="95"/>
      <c r="AC82" s="95"/>
      <c r="AD82" s="95"/>
      <c r="AE82" s="95"/>
      <c r="AF82" s="95"/>
    </row>
    <row r="83" spans="1:32" ht="16.5" customHeight="1">
      <c r="A83" s="55" t="s">
        <v>318</v>
      </c>
      <c r="B83" s="69">
        <v>5</v>
      </c>
      <c r="C83" s="69">
        <v>13</v>
      </c>
      <c r="D83" s="15" t="s">
        <v>317</v>
      </c>
      <c r="E83" s="55" t="str">
        <f>VLOOKUP(D83,'ATHLETE LIST'!A$2:B$151,2,FALSE)</f>
        <v>ETIN</v>
      </c>
      <c r="F83" s="55" t="s">
        <v>28</v>
      </c>
      <c r="G83" s="55" t="s">
        <v>306</v>
      </c>
      <c r="H83" s="55" t="s">
        <v>306</v>
      </c>
      <c r="I83" s="55" t="s">
        <v>307</v>
      </c>
      <c r="J83" s="55" t="s">
        <v>309</v>
      </c>
      <c r="K83" s="70"/>
      <c r="L83" s="70"/>
      <c r="M83" s="99">
        <f t="shared" si="4"/>
        <v>11</v>
      </c>
      <c r="N83" s="99">
        <f>IF(ISBLANK(G83),0,VLOOKUP(G83,'DATA VALIDATION'!$J$3:$K$7,2,FALSE))+IF(ISBLANK(H83),0,VLOOKUP(H83,'DATA VALIDATION'!$J$3:$K$7,2,FALSE))+IF(ISBLANK(I83),0,VLOOKUP(I83,'DATA VALIDATION'!$J$3:$K$7,2,FALSE))+IF(ISBLANK(J83),0,VLOOKUP(J83,'DATA VALIDATION'!$J$3:$K$7,2,FALSE))+IF(ISBLANK(K83),0,VLOOKUP(K83,'DATA VALIDATION'!$J$3:$K$7,2,FALSE))+IF(ISBLANK(L83),0,VLOOKUP(L83,'DATA VALIDATION'!$J$3:$K$7,2,FALSE))</f>
        <v>11</v>
      </c>
      <c r="O83" s="100" t="str">
        <f t="shared" si="5"/>
        <v>B</v>
      </c>
      <c r="P83" s="101" t="str">
        <f>IF(COUNTA(G83:L83)=4,VLOOKUP(N83,'DATA VALIDATION'!$J$10:$L$13,3,TRUE),IF(COUNTA(G83:L83)=5,VLOOKUP(N83,'DATA VALIDATION'!$J$16:$L$19,3,TRUE),IF(COUNTA(G83:L83)=6,VLOOKUP(N83,'DATA VALIDATION'!$J$22:$L$25,3,TRUE),"")))</f>
        <v>B</v>
      </c>
      <c r="Q83" s="55" t="s">
        <v>308</v>
      </c>
      <c r="R83" s="55" t="s">
        <v>250</v>
      </c>
      <c r="S83" s="12"/>
      <c r="T83" s="95"/>
      <c r="U83" s="95"/>
      <c r="V83" s="95"/>
      <c r="W83" s="95"/>
      <c r="X83" s="95"/>
      <c r="Y83" s="96"/>
      <c r="Z83" s="96"/>
      <c r="AA83" s="96"/>
      <c r="AB83" s="95"/>
      <c r="AC83" s="95"/>
      <c r="AD83" s="95"/>
      <c r="AE83" s="95"/>
      <c r="AF83" s="95"/>
    </row>
    <row r="84" spans="1:32" ht="16.5" customHeight="1">
      <c r="A84" s="55" t="s">
        <v>318</v>
      </c>
      <c r="B84" s="69">
        <v>5</v>
      </c>
      <c r="C84" s="69">
        <v>14</v>
      </c>
      <c r="D84" s="15" t="s">
        <v>62</v>
      </c>
      <c r="E84" s="55" t="str">
        <f>VLOOKUP(D84,'ATHLETE LIST'!A$2:B$151,2,FALSE)</f>
        <v>ETIN</v>
      </c>
      <c r="F84" s="55" t="s">
        <v>28</v>
      </c>
      <c r="G84" s="55" t="s">
        <v>306</v>
      </c>
      <c r="H84" s="55" t="s">
        <v>307</v>
      </c>
      <c r="I84" s="55" t="s">
        <v>307</v>
      </c>
      <c r="J84" s="55" t="s">
        <v>309</v>
      </c>
      <c r="K84" s="70"/>
      <c r="L84" s="70"/>
      <c r="M84" s="99">
        <f t="shared" si="4"/>
        <v>12</v>
      </c>
      <c r="N84" s="99">
        <f>IF(ISBLANK(G84),0,VLOOKUP(G84,'DATA VALIDATION'!$J$3:$K$7,2,FALSE))+IF(ISBLANK(H84),0,VLOOKUP(H84,'DATA VALIDATION'!$J$3:$K$7,2,FALSE))+IF(ISBLANK(I84),0,VLOOKUP(I84,'DATA VALIDATION'!$J$3:$K$7,2,FALSE))+IF(ISBLANK(J84),0,VLOOKUP(J84,'DATA VALIDATION'!$J$3:$K$7,2,FALSE))+IF(ISBLANK(K84),0,VLOOKUP(K84,'DATA VALIDATION'!$J$3:$K$7,2,FALSE))+IF(ISBLANK(L84),0,VLOOKUP(L84,'DATA VALIDATION'!$J$3:$K$7,2,FALSE))</f>
        <v>12</v>
      </c>
      <c r="O84" s="100" t="str">
        <f t="shared" si="5"/>
        <v>B</v>
      </c>
      <c r="P84" s="101" t="str">
        <f>IF(COUNTA(G84:L84)=4,VLOOKUP(N84,'DATA VALIDATION'!$J$10:$L$13,3,TRUE),IF(COUNTA(G84:L84)=5,VLOOKUP(N84,'DATA VALIDATION'!$J$16:$L$19,3,TRUE),IF(COUNTA(G84:L84)=6,VLOOKUP(N84,'DATA VALIDATION'!$J$22:$L$25,3,TRUE),"")))</f>
        <v>B</v>
      </c>
      <c r="Q84" s="55" t="s">
        <v>308</v>
      </c>
      <c r="R84" s="55" t="s">
        <v>250</v>
      </c>
      <c r="S84" s="12"/>
      <c r="T84" s="95"/>
      <c r="U84" s="95"/>
      <c r="V84" s="95"/>
      <c r="W84" s="95"/>
      <c r="X84" s="95"/>
      <c r="Y84" s="96"/>
      <c r="Z84" s="96"/>
      <c r="AA84" s="96"/>
      <c r="AB84" s="95"/>
      <c r="AC84" s="95"/>
      <c r="AD84" s="95"/>
      <c r="AE84" s="95"/>
      <c r="AF84" s="95"/>
    </row>
    <row r="85" spans="1:32" ht="16.5" customHeight="1">
      <c r="A85" s="55" t="s">
        <v>318</v>
      </c>
      <c r="B85" s="69">
        <v>5</v>
      </c>
      <c r="C85" s="69">
        <v>15</v>
      </c>
      <c r="D85" s="15" t="s">
        <v>52</v>
      </c>
      <c r="E85" s="55" t="str">
        <f>VLOOKUP(D85,'ATHLETE LIST'!A$2:B$151,2,FALSE)</f>
        <v>FBT</v>
      </c>
      <c r="F85" s="55" t="s">
        <v>28</v>
      </c>
      <c r="G85" s="55" t="s">
        <v>311</v>
      </c>
      <c r="H85" s="55" t="s">
        <v>307</v>
      </c>
      <c r="I85" s="55" t="s">
        <v>306</v>
      </c>
      <c r="J85" s="55" t="s">
        <v>309</v>
      </c>
      <c r="K85" s="70"/>
      <c r="L85" s="70"/>
      <c r="M85" s="99">
        <f t="shared" si="4"/>
        <v>10</v>
      </c>
      <c r="N85" s="99">
        <f>IF(ISBLANK(G85),0,VLOOKUP(G85,'DATA VALIDATION'!$J$3:$K$7,2,FALSE))+IF(ISBLANK(H85),0,VLOOKUP(H85,'DATA VALIDATION'!$J$3:$K$7,2,FALSE))+IF(ISBLANK(I85),0,VLOOKUP(I85,'DATA VALIDATION'!$J$3:$K$7,2,FALSE))+IF(ISBLANK(J85),0,VLOOKUP(J85,'DATA VALIDATION'!$J$3:$K$7,2,FALSE))+IF(ISBLANK(K85),0,VLOOKUP(K85,'DATA VALIDATION'!$J$3:$K$7,2,FALSE))+IF(ISBLANK(L85),0,VLOOKUP(L85,'DATA VALIDATION'!$J$3:$K$7,2,FALSE))</f>
        <v>10</v>
      </c>
      <c r="O85" s="100" t="str">
        <f t="shared" si="5"/>
        <v>B</v>
      </c>
      <c r="P85" s="101" t="str">
        <f>IF(COUNTA(G85:L85)=4,VLOOKUP(N85,'DATA VALIDATION'!$J$10:$L$13,3,TRUE),IF(COUNTA(G85:L85)=5,VLOOKUP(N85,'DATA VALIDATION'!$J$16:$L$19,3,TRUE),IF(COUNTA(G85:L85)=6,VLOOKUP(N85,'DATA VALIDATION'!$J$22:$L$25,3,TRUE),"")))</f>
        <v>B</v>
      </c>
      <c r="Q85" s="55" t="s">
        <v>308</v>
      </c>
      <c r="R85" s="55" t="s">
        <v>250</v>
      </c>
      <c r="S85" s="12"/>
      <c r="T85" s="95"/>
      <c r="U85" s="95"/>
      <c r="V85" s="95"/>
      <c r="W85" s="95"/>
      <c r="X85" s="95"/>
      <c r="Y85" s="96"/>
      <c r="Z85" s="96"/>
      <c r="AA85" s="96"/>
      <c r="AB85" s="95"/>
      <c r="AC85" s="95"/>
      <c r="AD85" s="95"/>
      <c r="AE85" s="95"/>
      <c r="AF85" s="95"/>
    </row>
    <row r="86" spans="1:32" ht="16.5" customHeight="1">
      <c r="A86" s="55" t="s">
        <v>318</v>
      </c>
      <c r="B86" s="69">
        <v>5</v>
      </c>
      <c r="C86" s="69">
        <v>16</v>
      </c>
      <c r="D86" s="15" t="s">
        <v>38</v>
      </c>
      <c r="E86" s="55" t="str">
        <f>VLOOKUP(D86,'ATHLETE LIST'!A$2:B$151,2,FALSE)</f>
        <v>FBT</v>
      </c>
      <c r="F86" s="55" t="s">
        <v>28</v>
      </c>
      <c r="G86" s="55" t="s">
        <v>311</v>
      </c>
      <c r="H86" s="55" t="s">
        <v>307</v>
      </c>
      <c r="I86" s="55" t="s">
        <v>306</v>
      </c>
      <c r="J86" s="55" t="s">
        <v>309</v>
      </c>
      <c r="K86" s="70"/>
      <c r="L86" s="70"/>
      <c r="M86" s="99">
        <f t="shared" si="4"/>
        <v>10</v>
      </c>
      <c r="N86" s="99">
        <f>IF(ISBLANK(G86),0,VLOOKUP(G86,'DATA VALIDATION'!$J$3:$K$7,2,FALSE))+IF(ISBLANK(H86),0,VLOOKUP(H86,'DATA VALIDATION'!$J$3:$K$7,2,FALSE))+IF(ISBLANK(I86),0,VLOOKUP(I86,'DATA VALIDATION'!$J$3:$K$7,2,FALSE))+IF(ISBLANK(J86),0,VLOOKUP(J86,'DATA VALIDATION'!$J$3:$K$7,2,FALSE))+IF(ISBLANK(K86),0,VLOOKUP(K86,'DATA VALIDATION'!$J$3:$K$7,2,FALSE))+IF(ISBLANK(L86),0,VLOOKUP(L86,'DATA VALIDATION'!$J$3:$K$7,2,FALSE))</f>
        <v>10</v>
      </c>
      <c r="O86" s="100" t="str">
        <f t="shared" si="5"/>
        <v>B</v>
      </c>
      <c r="P86" s="101" t="str">
        <f>IF(COUNTA(G86:L86)=4,VLOOKUP(N86,'DATA VALIDATION'!$J$10:$L$13,3,TRUE),IF(COUNTA(G86:L86)=5,VLOOKUP(N86,'DATA VALIDATION'!$J$16:$L$19,3,TRUE),IF(COUNTA(G86:L86)=6,VLOOKUP(N86,'DATA VALIDATION'!$J$22:$L$25,3,TRUE),"")))</f>
        <v>B</v>
      </c>
      <c r="Q86" s="55" t="s">
        <v>308</v>
      </c>
      <c r="R86" s="55" t="s">
        <v>250</v>
      </c>
      <c r="S86" s="12"/>
      <c r="T86" s="95"/>
      <c r="U86" s="95"/>
      <c r="V86" s="95"/>
      <c r="W86" s="95"/>
      <c r="X86" s="95"/>
      <c r="Y86" s="96"/>
      <c r="Z86" s="96"/>
      <c r="AA86" s="96"/>
      <c r="AB86" s="95"/>
      <c r="AC86" s="95"/>
      <c r="AD86" s="95"/>
      <c r="AE86" s="95"/>
      <c r="AF86" s="95"/>
    </row>
    <row r="87" spans="1:32" ht="16.5" customHeight="1">
      <c r="A87" s="55" t="s">
        <v>318</v>
      </c>
      <c r="B87" s="69">
        <v>5</v>
      </c>
      <c r="C87" s="69">
        <v>17</v>
      </c>
      <c r="D87" s="15" t="s">
        <v>43</v>
      </c>
      <c r="E87" s="55" t="str">
        <f>VLOOKUP(D87,'ATHLETE LIST'!A$2:B$151,2,FALSE)</f>
        <v>ATLK</v>
      </c>
      <c r="F87" s="55" t="s">
        <v>28</v>
      </c>
      <c r="G87" s="55" t="s">
        <v>311</v>
      </c>
      <c r="H87" s="55" t="s">
        <v>309</v>
      </c>
      <c r="I87" s="55" t="s">
        <v>309</v>
      </c>
      <c r="J87" s="55" t="s">
        <v>306</v>
      </c>
      <c r="K87" s="70"/>
      <c r="L87" s="70"/>
      <c r="M87" s="99">
        <f t="shared" si="4"/>
        <v>11</v>
      </c>
      <c r="N87" s="99">
        <f>IF(ISBLANK(G87),0,VLOOKUP(G87,'DATA VALIDATION'!$J$3:$K$7,2,FALSE))+IF(ISBLANK(H87),0,VLOOKUP(H87,'DATA VALIDATION'!$J$3:$K$7,2,FALSE))+IF(ISBLANK(I87),0,VLOOKUP(I87,'DATA VALIDATION'!$J$3:$K$7,2,FALSE))+IF(ISBLANK(J87),0,VLOOKUP(J87,'DATA VALIDATION'!$J$3:$K$7,2,FALSE))+IF(ISBLANK(K87),0,VLOOKUP(K87,'DATA VALIDATION'!$J$3:$K$7,2,FALSE))+IF(ISBLANK(L87),0,VLOOKUP(L87,'DATA VALIDATION'!$J$3:$K$7,2,FALSE))</f>
        <v>11</v>
      </c>
      <c r="O87" s="100" t="str">
        <f t="shared" si="5"/>
        <v>B</v>
      </c>
      <c r="P87" s="101" t="str">
        <f>IF(COUNTA(G87:L87)=4,VLOOKUP(N87,'DATA VALIDATION'!$J$10:$L$13,3,TRUE),IF(COUNTA(G87:L87)=5,VLOOKUP(N87,'DATA VALIDATION'!$J$16:$L$19,3,TRUE),IF(COUNTA(G87:L87)=6,VLOOKUP(N87,'DATA VALIDATION'!$J$22:$L$25,3,TRUE),"")))</f>
        <v>B</v>
      </c>
      <c r="Q87" s="55" t="s">
        <v>308</v>
      </c>
      <c r="R87" s="55" t="s">
        <v>250</v>
      </c>
      <c r="S87" s="12"/>
      <c r="T87" s="95"/>
      <c r="U87" s="95"/>
      <c r="V87" s="95"/>
      <c r="W87" s="95"/>
      <c r="X87" s="95"/>
      <c r="Y87" s="96"/>
      <c r="Z87" s="96"/>
      <c r="AA87" s="96"/>
      <c r="AB87" s="95"/>
      <c r="AC87" s="95"/>
      <c r="AD87" s="95"/>
      <c r="AE87" s="95"/>
      <c r="AF87" s="95"/>
    </row>
    <row r="88" spans="1:32" ht="16.5" customHeight="1">
      <c r="A88" s="55" t="s">
        <v>318</v>
      </c>
      <c r="B88" s="69">
        <v>5</v>
      </c>
      <c r="C88" s="69">
        <v>18</v>
      </c>
      <c r="D88" s="15" t="s">
        <v>73</v>
      </c>
      <c r="E88" s="55" t="str">
        <f>VLOOKUP(D88,'ATHLETE LIST'!A$2:B$151,2,FALSE)</f>
        <v>ETIN</v>
      </c>
      <c r="F88" s="55" t="s">
        <v>28</v>
      </c>
      <c r="G88" s="55" t="s">
        <v>306</v>
      </c>
      <c r="H88" s="55" t="s">
        <v>309</v>
      </c>
      <c r="I88" s="55" t="s">
        <v>307</v>
      </c>
      <c r="J88" s="55" t="s">
        <v>309</v>
      </c>
      <c r="K88" s="70"/>
      <c r="L88" s="70"/>
      <c r="M88" s="99">
        <f t="shared" si="4"/>
        <v>13</v>
      </c>
      <c r="N88" s="99">
        <f>IF(ISBLANK(G88),0,VLOOKUP(G88,'DATA VALIDATION'!$J$3:$K$7,2,FALSE))+IF(ISBLANK(H88),0,VLOOKUP(H88,'DATA VALIDATION'!$J$3:$K$7,2,FALSE))+IF(ISBLANK(I88),0,VLOOKUP(I88,'DATA VALIDATION'!$J$3:$K$7,2,FALSE))+IF(ISBLANK(J88),0,VLOOKUP(J88,'DATA VALIDATION'!$J$3:$K$7,2,FALSE))+IF(ISBLANK(K88),0,VLOOKUP(K88,'DATA VALIDATION'!$J$3:$K$7,2,FALSE))+IF(ISBLANK(L88),0,VLOOKUP(L88,'DATA VALIDATION'!$J$3:$K$7,2,FALSE))</f>
        <v>13</v>
      </c>
      <c r="O88" s="100" t="str">
        <f t="shared" si="5"/>
        <v>B</v>
      </c>
      <c r="P88" s="101" t="str">
        <f>IF(COUNTA(G88:L88)=4,VLOOKUP(N88,'DATA VALIDATION'!$J$10:$L$13,3,TRUE),IF(COUNTA(G88:L88)=5,VLOOKUP(N88,'DATA VALIDATION'!$J$16:$L$19,3,TRUE),IF(COUNTA(G88:L88)=6,VLOOKUP(N88,'DATA VALIDATION'!$J$22:$L$25,3,TRUE),"")))</f>
        <v>B</v>
      </c>
      <c r="Q88" s="55" t="s">
        <v>308</v>
      </c>
      <c r="R88" s="55" t="s">
        <v>250</v>
      </c>
      <c r="S88" s="12"/>
      <c r="T88" s="95"/>
      <c r="U88" s="95"/>
      <c r="V88" s="95"/>
      <c r="W88" s="95"/>
      <c r="X88" s="95"/>
      <c r="Y88" s="96"/>
      <c r="Z88" s="96"/>
      <c r="AA88" s="96"/>
      <c r="AB88" s="95"/>
      <c r="AC88" s="95"/>
      <c r="AD88" s="95"/>
      <c r="AE88" s="95"/>
      <c r="AF88" s="95"/>
    </row>
    <row r="89" spans="1:32" ht="16.5" customHeight="1">
      <c r="A89" s="55" t="s">
        <v>319</v>
      </c>
      <c r="B89" s="69">
        <v>1</v>
      </c>
      <c r="C89" s="69">
        <v>19</v>
      </c>
      <c r="D89" s="15" t="s">
        <v>63</v>
      </c>
      <c r="E89" s="55" t="str">
        <f>VLOOKUP(D89,'ATHLETE LIST'!A$2:B$151,2,FALSE)</f>
        <v>ATLK</v>
      </c>
      <c r="F89" s="55" t="s">
        <v>24</v>
      </c>
      <c r="G89" s="55" t="s">
        <v>307</v>
      </c>
      <c r="H89" s="55" t="s">
        <v>309</v>
      </c>
      <c r="I89" s="55" t="s">
        <v>309</v>
      </c>
      <c r="J89" s="55" t="s">
        <v>309</v>
      </c>
      <c r="K89" s="70"/>
      <c r="L89" s="70"/>
      <c r="M89" s="99">
        <f t="shared" si="4"/>
        <v>15</v>
      </c>
      <c r="N89" s="99">
        <f>IF(ISBLANK(G89),0,VLOOKUP(G89,'DATA VALIDATION'!$J$3:$K$7,2,FALSE))+IF(ISBLANK(H89),0,VLOOKUP(H89,'DATA VALIDATION'!$J$3:$K$7,2,FALSE))+IF(ISBLANK(I89),0,VLOOKUP(I89,'DATA VALIDATION'!$J$3:$K$7,2,FALSE))+IF(ISBLANK(J89),0,VLOOKUP(J89,'DATA VALIDATION'!$J$3:$K$7,2,FALSE))+IF(ISBLANK(K89),0,VLOOKUP(K89,'DATA VALIDATION'!$J$3:$K$7,2,FALSE))+IF(ISBLANK(L89),0,VLOOKUP(L89,'DATA VALIDATION'!$J$3:$K$7,2,FALSE))</f>
        <v>15</v>
      </c>
      <c r="O89" s="100" t="str">
        <f t="shared" si="5"/>
        <v>A</v>
      </c>
      <c r="P89" s="101" t="str">
        <f>IF(COUNTA(G89:L89)=4,VLOOKUP(N89,'DATA VALIDATION'!$J$10:$L$13,3,TRUE),IF(COUNTA(G89:L89)=5,VLOOKUP(N89,'DATA VALIDATION'!$J$16:$L$19,3,TRUE),IF(COUNTA(G89:L89)=6,VLOOKUP(N89,'DATA VALIDATION'!$J$22:$L$25,3,TRUE),"")))</f>
        <v>A</v>
      </c>
      <c r="Q89" s="55" t="s">
        <v>308</v>
      </c>
      <c r="R89" s="55" t="s">
        <v>250</v>
      </c>
      <c r="S89" s="12"/>
      <c r="T89" s="95"/>
      <c r="U89" s="95"/>
      <c r="V89" s="95"/>
      <c r="W89" s="95"/>
      <c r="X89" s="95"/>
      <c r="Y89" s="96"/>
      <c r="Z89" s="96"/>
      <c r="AA89" s="96"/>
      <c r="AB89" s="95"/>
      <c r="AC89" s="95"/>
      <c r="AD89" s="95"/>
      <c r="AE89" s="95"/>
      <c r="AF89" s="95"/>
    </row>
    <row r="90" spans="1:32" ht="16.5" customHeight="1">
      <c r="A90" s="55" t="s">
        <v>319</v>
      </c>
      <c r="B90" s="69">
        <v>2</v>
      </c>
      <c r="C90" s="69">
        <v>19</v>
      </c>
      <c r="D90" s="15" t="s">
        <v>60</v>
      </c>
      <c r="E90" s="55" t="str">
        <f>VLOOKUP(D90,'ATHLETE LIST'!A$2:B$151,2,FALSE)</f>
        <v>ATLK</v>
      </c>
      <c r="F90" s="55" t="s">
        <v>25</v>
      </c>
      <c r="G90" s="55" t="s">
        <v>309</v>
      </c>
      <c r="H90" s="55" t="s">
        <v>309</v>
      </c>
      <c r="I90" s="55" t="s">
        <v>309</v>
      </c>
      <c r="J90" s="55" t="s">
        <v>309</v>
      </c>
      <c r="K90" s="70"/>
      <c r="L90" s="70"/>
      <c r="M90" s="99">
        <f t="shared" si="4"/>
        <v>16</v>
      </c>
      <c r="N90" s="99">
        <f>IF(ISBLANK(G90),0,VLOOKUP(G90,'DATA VALIDATION'!$J$3:$K$7,2,FALSE))+IF(ISBLANK(H90),0,VLOOKUP(H90,'DATA VALIDATION'!$J$3:$K$7,2,FALSE))+IF(ISBLANK(I90),0,VLOOKUP(I90,'DATA VALIDATION'!$J$3:$K$7,2,FALSE))+IF(ISBLANK(J90),0,VLOOKUP(J90,'DATA VALIDATION'!$J$3:$K$7,2,FALSE))+IF(ISBLANK(K90),0,VLOOKUP(K90,'DATA VALIDATION'!$J$3:$K$7,2,FALSE))+IF(ISBLANK(L90),0,VLOOKUP(L90,'DATA VALIDATION'!$J$3:$K$7,2,FALSE))</f>
        <v>16</v>
      </c>
      <c r="O90" s="100" t="str">
        <f t="shared" si="5"/>
        <v>A</v>
      </c>
      <c r="P90" s="101" t="str">
        <f>IF(COUNTA(G90:L90)=4,VLOOKUP(N90,'DATA VALIDATION'!$J$10:$L$13,3,TRUE),IF(COUNTA(G90:L90)=5,VLOOKUP(N90,'DATA VALIDATION'!$J$16:$L$19,3,TRUE),IF(COUNTA(G90:L90)=6,VLOOKUP(N90,'DATA VALIDATION'!$J$22:$L$25,3,TRUE),"")))</f>
        <v>A</v>
      </c>
      <c r="Q90" s="55" t="s">
        <v>308</v>
      </c>
      <c r="R90" s="55" t="s">
        <v>250</v>
      </c>
      <c r="S90" s="12"/>
      <c r="T90" s="95"/>
      <c r="U90" s="95"/>
      <c r="V90" s="95"/>
      <c r="W90" s="95"/>
      <c r="X90" s="95"/>
      <c r="Y90" s="96"/>
      <c r="Z90" s="96"/>
      <c r="AA90" s="96"/>
      <c r="AB90" s="95"/>
      <c r="AC90" s="95"/>
      <c r="AD90" s="95"/>
      <c r="AE90" s="95"/>
      <c r="AF90" s="95"/>
    </row>
    <row r="91" spans="1:32" ht="16.5" customHeight="1">
      <c r="A91" s="55" t="s">
        <v>319</v>
      </c>
      <c r="B91" s="69">
        <v>3</v>
      </c>
      <c r="C91" s="69">
        <v>19</v>
      </c>
      <c r="D91" s="15" t="s">
        <v>70</v>
      </c>
      <c r="E91" s="55" t="str">
        <f>VLOOKUP(D91,'ATHLETE LIST'!A$2:B$151,2,FALSE)</f>
        <v>ATLK</v>
      </c>
      <c r="F91" s="55" t="s">
        <v>26</v>
      </c>
      <c r="G91" s="55" t="s">
        <v>306</v>
      </c>
      <c r="H91" s="55" t="s">
        <v>306</v>
      </c>
      <c r="I91" s="55" t="s">
        <v>307</v>
      </c>
      <c r="J91" s="55" t="s">
        <v>307</v>
      </c>
      <c r="K91" s="70"/>
      <c r="L91" s="70"/>
      <c r="M91" s="99">
        <f t="shared" si="4"/>
        <v>10</v>
      </c>
      <c r="N91" s="99">
        <f>IF(ISBLANK(G91),0,VLOOKUP(G91,'DATA VALIDATION'!$J$3:$K$7,2,FALSE))+IF(ISBLANK(H91),0,VLOOKUP(H91,'DATA VALIDATION'!$J$3:$K$7,2,FALSE))+IF(ISBLANK(I91),0,VLOOKUP(I91,'DATA VALIDATION'!$J$3:$K$7,2,FALSE))+IF(ISBLANK(J91),0,VLOOKUP(J91,'DATA VALIDATION'!$J$3:$K$7,2,FALSE))+IF(ISBLANK(K91),0,VLOOKUP(K91,'DATA VALIDATION'!$J$3:$K$7,2,FALSE))+IF(ISBLANK(L91),0,VLOOKUP(L91,'DATA VALIDATION'!$J$3:$K$7,2,FALSE))</f>
        <v>10</v>
      </c>
      <c r="O91" s="100" t="str">
        <f t="shared" si="5"/>
        <v>B</v>
      </c>
      <c r="P91" s="101" t="str">
        <f>IF(COUNTA(G91:L91)=4,VLOOKUP(N91,'DATA VALIDATION'!$J$10:$L$13,3,TRUE),IF(COUNTA(G91:L91)=5,VLOOKUP(N91,'DATA VALIDATION'!$J$16:$L$19,3,TRUE),IF(COUNTA(G91:L91)=6,VLOOKUP(N91,'DATA VALIDATION'!$J$22:$L$25,3,TRUE),"")))</f>
        <v>B</v>
      </c>
      <c r="Q91" s="55" t="s">
        <v>308</v>
      </c>
      <c r="R91" s="55" t="s">
        <v>250</v>
      </c>
      <c r="S91" s="12"/>
      <c r="T91" s="95"/>
      <c r="U91" s="95"/>
      <c r="V91" s="95"/>
      <c r="W91" s="95"/>
      <c r="X91" s="95"/>
      <c r="Y91" s="96"/>
      <c r="Z91" s="96"/>
      <c r="AA91" s="96"/>
      <c r="AB91" s="95"/>
      <c r="AC91" s="95"/>
      <c r="AD91" s="95"/>
      <c r="AE91" s="95"/>
      <c r="AF91" s="95"/>
    </row>
    <row r="92" spans="1:32" ht="16.5" customHeight="1">
      <c r="A92" s="55" t="s">
        <v>319</v>
      </c>
      <c r="B92" s="69">
        <v>4</v>
      </c>
      <c r="C92" s="69">
        <v>19</v>
      </c>
      <c r="D92" s="15" t="s">
        <v>59</v>
      </c>
      <c r="E92" s="55" t="str">
        <f>VLOOKUP(D92,'ATHLETE LIST'!A$2:B$151,2,FALSE)</f>
        <v>STAR</v>
      </c>
      <c r="F92" s="55" t="s">
        <v>27</v>
      </c>
      <c r="G92" s="55" t="s">
        <v>307</v>
      </c>
      <c r="H92" s="55" t="s">
        <v>306</v>
      </c>
      <c r="I92" s="55" t="s">
        <v>307</v>
      </c>
      <c r="J92" s="55" t="s">
        <v>307</v>
      </c>
      <c r="K92" s="70"/>
      <c r="L92" s="70"/>
      <c r="M92" s="99">
        <f t="shared" si="4"/>
        <v>11</v>
      </c>
      <c r="N92" s="99">
        <f>IF(ISBLANK(G92),0,VLOOKUP(G92,'DATA VALIDATION'!$J$3:$K$7,2,FALSE))+IF(ISBLANK(H92),0,VLOOKUP(H92,'DATA VALIDATION'!$J$3:$K$7,2,FALSE))+IF(ISBLANK(I92),0,VLOOKUP(I92,'DATA VALIDATION'!$J$3:$K$7,2,FALSE))+IF(ISBLANK(J92),0,VLOOKUP(J92,'DATA VALIDATION'!$J$3:$K$7,2,FALSE))+IF(ISBLANK(K92),0,VLOOKUP(K92,'DATA VALIDATION'!$J$3:$K$7,2,FALSE))+IF(ISBLANK(L92),0,VLOOKUP(L92,'DATA VALIDATION'!$J$3:$K$7,2,FALSE))</f>
        <v>11</v>
      </c>
      <c r="O92" s="100" t="str">
        <f t="shared" si="5"/>
        <v>B</v>
      </c>
      <c r="P92" s="101" t="str">
        <f>IF(COUNTA(G92:L92)=4,VLOOKUP(N92,'DATA VALIDATION'!$J$10:$L$13,3,TRUE),IF(COUNTA(G92:L92)=5,VLOOKUP(N92,'DATA VALIDATION'!$J$16:$L$19,3,TRUE),IF(COUNTA(G92:L92)=6,VLOOKUP(N92,'DATA VALIDATION'!$J$22:$L$25,3,TRUE),"")))</f>
        <v>B</v>
      </c>
      <c r="Q92" s="55" t="s">
        <v>308</v>
      </c>
      <c r="R92" s="55" t="s">
        <v>250</v>
      </c>
      <c r="S92" s="12"/>
      <c r="T92" s="95"/>
      <c r="U92" s="95"/>
      <c r="V92" s="95"/>
      <c r="W92" s="95"/>
      <c r="X92" s="95"/>
      <c r="Y92" s="96"/>
      <c r="Z92" s="96"/>
      <c r="AA92" s="96"/>
      <c r="AB92" s="95"/>
      <c r="AC92" s="95"/>
      <c r="AD92" s="95"/>
      <c r="AE92" s="95"/>
      <c r="AF92" s="95"/>
    </row>
    <row r="93" spans="1:32" ht="16.5" customHeight="1">
      <c r="A93" s="55" t="s">
        <v>319</v>
      </c>
      <c r="B93" s="69">
        <v>5</v>
      </c>
      <c r="C93" s="69">
        <v>19</v>
      </c>
      <c r="D93" s="15" t="s">
        <v>57</v>
      </c>
      <c r="E93" s="55" t="str">
        <f>VLOOKUP(D93,'ATHLETE LIST'!A$2:B$151,2,FALSE)</f>
        <v>ATLK</v>
      </c>
      <c r="F93" s="55" t="s">
        <v>28</v>
      </c>
      <c r="G93" s="55" t="s">
        <v>306</v>
      </c>
      <c r="H93" s="55" t="s">
        <v>309</v>
      </c>
      <c r="I93" s="55" t="s">
        <v>307</v>
      </c>
      <c r="J93" s="55" t="s">
        <v>307</v>
      </c>
      <c r="K93" s="70"/>
      <c r="L93" s="70"/>
      <c r="M93" s="99">
        <f t="shared" si="4"/>
        <v>12</v>
      </c>
      <c r="N93" s="99">
        <f>IF(ISBLANK(G93),0,VLOOKUP(G93,'DATA VALIDATION'!$J$3:$K$7,2,FALSE))+IF(ISBLANK(H93),0,VLOOKUP(H93,'DATA VALIDATION'!$J$3:$K$7,2,FALSE))+IF(ISBLANK(I93),0,VLOOKUP(I93,'DATA VALIDATION'!$J$3:$K$7,2,FALSE))+IF(ISBLANK(J93),0,VLOOKUP(J93,'DATA VALIDATION'!$J$3:$K$7,2,FALSE))+IF(ISBLANK(K93),0,VLOOKUP(K93,'DATA VALIDATION'!$J$3:$K$7,2,FALSE))+IF(ISBLANK(L93),0,VLOOKUP(L93,'DATA VALIDATION'!$J$3:$K$7,2,FALSE))</f>
        <v>12</v>
      </c>
      <c r="O93" s="100" t="str">
        <f t="shared" si="5"/>
        <v>B</v>
      </c>
      <c r="P93" s="101" t="str">
        <f>IF(COUNTA(G93:L93)=4,VLOOKUP(N93,'DATA VALIDATION'!$J$10:$L$13,3,TRUE),IF(COUNTA(G93:L93)=5,VLOOKUP(N93,'DATA VALIDATION'!$J$16:$L$19,3,TRUE),IF(COUNTA(G93:L93)=6,VLOOKUP(N93,'DATA VALIDATION'!$J$22:$L$25,3,TRUE),"")))</f>
        <v>B</v>
      </c>
      <c r="Q93" s="55" t="s">
        <v>308</v>
      </c>
      <c r="R93" s="55" t="s">
        <v>250</v>
      </c>
      <c r="S93" s="12"/>
      <c r="T93" s="95"/>
      <c r="U93" s="95"/>
      <c r="V93" s="95"/>
      <c r="W93" s="95"/>
      <c r="X93" s="95"/>
      <c r="Y93" s="96"/>
      <c r="Z93" s="96"/>
      <c r="AA93" s="96"/>
      <c r="AB93" s="95"/>
      <c r="AC93" s="95"/>
      <c r="AD93" s="95"/>
      <c r="AE93" s="95"/>
      <c r="AF93" s="95"/>
    </row>
    <row r="94" spans="1:32" ht="16.5" customHeight="1">
      <c r="A94" s="55" t="s">
        <v>320</v>
      </c>
      <c r="B94" s="69">
        <v>1</v>
      </c>
      <c r="C94" s="29">
        <v>20</v>
      </c>
      <c r="D94" s="15" t="s">
        <v>49</v>
      </c>
      <c r="E94" s="55" t="str">
        <f>VLOOKUP(D94,'ATHLETE LIST'!A$2:B$151,2,FALSE)</f>
        <v>ETIN</v>
      </c>
      <c r="F94" s="55" t="s">
        <v>24</v>
      </c>
      <c r="G94" s="55" t="s">
        <v>306</v>
      </c>
      <c r="H94" s="55" t="s">
        <v>306</v>
      </c>
      <c r="I94" s="55" t="s">
        <v>307</v>
      </c>
      <c r="J94" s="55" t="s">
        <v>306</v>
      </c>
      <c r="K94" s="55" t="s">
        <v>307</v>
      </c>
      <c r="L94" s="70"/>
      <c r="M94" s="99">
        <f t="shared" si="4"/>
        <v>12</v>
      </c>
      <c r="N94" s="99">
        <f>IF(ISBLANK(G94),0,VLOOKUP(G94,'DATA VALIDATION'!$J$3:$K$7,2,FALSE))+IF(ISBLANK(H94),0,VLOOKUP(H94,'DATA VALIDATION'!$J$3:$K$7,2,FALSE))+IF(ISBLANK(I94),0,VLOOKUP(I94,'DATA VALIDATION'!$J$3:$K$7,2,FALSE))+IF(ISBLANK(J94),0,VLOOKUP(J94,'DATA VALIDATION'!$J$3:$K$7,2,FALSE))+IF(ISBLANK(K94),0,VLOOKUP(K94,'DATA VALIDATION'!$J$3:$K$7,2,FALSE))+IF(ISBLANK(L94),0,VLOOKUP(L94,'DATA VALIDATION'!$J$3:$K$7,2,FALSE))</f>
        <v>12</v>
      </c>
      <c r="O94" s="100" t="str">
        <f t="shared" si="5"/>
        <v>C</v>
      </c>
      <c r="P94" s="101" t="str">
        <f>IF(COUNTA(G94:L94)=4,VLOOKUP(N94,'DATA VALIDATION'!$J$10:$L$13,3,TRUE),IF(COUNTA(G94:L94)=5,VLOOKUP(N94,'DATA VALIDATION'!$J$16:$L$19,3,TRUE),IF(COUNTA(G94:L94)=6,VLOOKUP(N94,'DATA VALIDATION'!$J$22:$L$25,3,TRUE),"")))</f>
        <v>C</v>
      </c>
      <c r="Q94" s="55" t="s">
        <v>308</v>
      </c>
      <c r="R94" s="55" t="s">
        <v>250</v>
      </c>
      <c r="S94" s="12"/>
      <c r="T94" s="95"/>
      <c r="U94" s="95"/>
      <c r="V94" s="95"/>
      <c r="W94" s="95"/>
      <c r="X94" s="95"/>
      <c r="Y94" s="96"/>
      <c r="Z94" s="96"/>
      <c r="AA94" s="96"/>
      <c r="AB94" s="95"/>
      <c r="AC94" s="95"/>
      <c r="AD94" s="95"/>
      <c r="AE94" s="95"/>
      <c r="AF94" s="95"/>
    </row>
    <row r="95" spans="1:32" ht="16.5" customHeight="1">
      <c r="A95" s="55" t="s">
        <v>320</v>
      </c>
      <c r="B95" s="69">
        <v>1</v>
      </c>
      <c r="C95" s="29">
        <v>21</v>
      </c>
      <c r="D95" s="15" t="s">
        <v>37</v>
      </c>
      <c r="E95" s="55" t="str">
        <f>VLOOKUP(D95,'ATHLETE LIST'!A$2:B$151,2,FALSE)</f>
        <v>ATLK</v>
      </c>
      <c r="F95" s="55" t="s">
        <v>24</v>
      </c>
      <c r="G95" s="55" t="s">
        <v>307</v>
      </c>
      <c r="H95" s="55" t="s">
        <v>307</v>
      </c>
      <c r="I95" s="55" t="s">
        <v>307</v>
      </c>
      <c r="J95" s="55" t="s">
        <v>307</v>
      </c>
      <c r="K95" s="55" t="s">
        <v>306</v>
      </c>
      <c r="L95" s="70"/>
      <c r="M95" s="99">
        <f t="shared" si="4"/>
        <v>14</v>
      </c>
      <c r="N95" s="99">
        <f>IF(ISBLANK(G95),0,VLOOKUP(G95,'DATA VALIDATION'!$J$3:$K$7,2,FALSE))+IF(ISBLANK(H95),0,VLOOKUP(H95,'DATA VALIDATION'!$J$3:$K$7,2,FALSE))+IF(ISBLANK(I95),0,VLOOKUP(I95,'DATA VALIDATION'!$J$3:$K$7,2,FALSE))+IF(ISBLANK(J95),0,VLOOKUP(J95,'DATA VALIDATION'!$J$3:$K$7,2,FALSE))+IF(ISBLANK(K95),0,VLOOKUP(K95,'DATA VALIDATION'!$J$3:$K$7,2,FALSE))+IF(ISBLANK(L95),0,VLOOKUP(L95,'DATA VALIDATION'!$J$3:$K$7,2,FALSE))</f>
        <v>14</v>
      </c>
      <c r="O95" s="100" t="str">
        <f t="shared" si="5"/>
        <v>B</v>
      </c>
      <c r="P95" s="101" t="str">
        <f>IF(COUNTA(G95:L95)=4,VLOOKUP(N95,'DATA VALIDATION'!$J$10:$L$13,3,TRUE),IF(COUNTA(G95:L95)=5,VLOOKUP(N95,'DATA VALIDATION'!$J$16:$L$19,3,TRUE),IF(COUNTA(G95:L95)=6,VLOOKUP(N95,'DATA VALIDATION'!$J$22:$L$25,3,TRUE),"")))</f>
        <v>B</v>
      </c>
      <c r="Q95" s="55" t="s">
        <v>308</v>
      </c>
      <c r="R95" s="55" t="s">
        <v>250</v>
      </c>
      <c r="S95" s="12"/>
      <c r="T95" s="95"/>
      <c r="U95" s="95"/>
      <c r="V95" s="95"/>
      <c r="W95" s="95"/>
      <c r="X95" s="95"/>
      <c r="Y95" s="96"/>
      <c r="Z95" s="96"/>
      <c r="AA95" s="96"/>
      <c r="AB95" s="95"/>
      <c r="AC95" s="95"/>
      <c r="AD95" s="95"/>
      <c r="AE95" s="95"/>
      <c r="AF95" s="95"/>
    </row>
    <row r="96" spans="1:32" ht="16.5" customHeight="1">
      <c r="A96" s="55" t="s">
        <v>320</v>
      </c>
      <c r="B96" s="69">
        <v>1</v>
      </c>
      <c r="C96" s="29">
        <v>22</v>
      </c>
      <c r="D96" s="15" t="s">
        <v>32</v>
      </c>
      <c r="E96" s="55" t="str">
        <f>VLOOKUP(D96,'ATHLETE LIST'!A$2:B$151,2,FALSE)</f>
        <v>FBT</v>
      </c>
      <c r="F96" s="55" t="s">
        <v>24</v>
      </c>
      <c r="G96" s="55" t="s">
        <v>306</v>
      </c>
      <c r="H96" s="55" t="s">
        <v>307</v>
      </c>
      <c r="I96" s="55" t="s">
        <v>306</v>
      </c>
      <c r="J96" s="55" t="s">
        <v>307</v>
      </c>
      <c r="K96" s="55" t="s">
        <v>307</v>
      </c>
      <c r="L96" s="70"/>
      <c r="M96" s="99">
        <f t="shared" si="4"/>
        <v>13</v>
      </c>
      <c r="N96" s="99">
        <f>IF(ISBLANK(G96),0,VLOOKUP(G96,'DATA VALIDATION'!$J$3:$K$7,2,FALSE))+IF(ISBLANK(H96),0,VLOOKUP(H96,'DATA VALIDATION'!$J$3:$K$7,2,FALSE))+IF(ISBLANK(I96),0,VLOOKUP(I96,'DATA VALIDATION'!$J$3:$K$7,2,FALSE))+IF(ISBLANK(J96),0,VLOOKUP(J96,'DATA VALIDATION'!$J$3:$K$7,2,FALSE))+IF(ISBLANK(K96),0,VLOOKUP(K96,'DATA VALIDATION'!$J$3:$K$7,2,FALSE))+IF(ISBLANK(L96),0,VLOOKUP(L96,'DATA VALIDATION'!$J$3:$K$7,2,FALSE))</f>
        <v>13</v>
      </c>
      <c r="O96" s="100" t="str">
        <f t="shared" si="5"/>
        <v>B</v>
      </c>
      <c r="P96" s="101" t="str">
        <f>IF(COUNTA(G96:L96)=4,VLOOKUP(N96,'DATA VALIDATION'!$J$10:$L$13,3,TRUE),IF(COUNTA(G96:L96)=5,VLOOKUP(N96,'DATA VALIDATION'!$J$16:$L$19,3,TRUE),IF(COUNTA(G96:L96)=6,VLOOKUP(N96,'DATA VALIDATION'!$J$22:$L$25,3,TRUE),"")))</f>
        <v>B</v>
      </c>
      <c r="Q96" s="55" t="s">
        <v>308</v>
      </c>
      <c r="R96" s="55" t="s">
        <v>250</v>
      </c>
      <c r="S96" s="12"/>
      <c r="T96" s="95"/>
      <c r="U96" s="95"/>
      <c r="V96" s="95"/>
      <c r="W96" s="95"/>
      <c r="X96" s="95"/>
      <c r="Y96" s="96"/>
      <c r="Z96" s="96"/>
      <c r="AA96" s="96"/>
      <c r="AB96" s="95"/>
      <c r="AC96" s="95"/>
      <c r="AD96" s="95"/>
      <c r="AE96" s="95"/>
      <c r="AF96" s="95"/>
    </row>
    <row r="97" spans="1:32" ht="16.5" customHeight="1">
      <c r="A97" s="55" t="s">
        <v>320</v>
      </c>
      <c r="B97" s="69">
        <v>1</v>
      </c>
      <c r="C97" s="29">
        <v>23</v>
      </c>
      <c r="D97" s="15" t="s">
        <v>70</v>
      </c>
      <c r="E97" s="55" t="str">
        <f>VLOOKUP(D97,'ATHLETE LIST'!A$2:B$151,2,FALSE)</f>
        <v>ATLK</v>
      </c>
      <c r="F97" s="55" t="s">
        <v>24</v>
      </c>
      <c r="G97" s="55" t="s">
        <v>307</v>
      </c>
      <c r="H97" s="55" t="s">
        <v>307</v>
      </c>
      <c r="I97" s="55" t="s">
        <v>309</v>
      </c>
      <c r="J97" s="55" t="s">
        <v>306</v>
      </c>
      <c r="K97" s="55" t="s">
        <v>307</v>
      </c>
      <c r="L97" s="70"/>
      <c r="M97" s="99">
        <f t="shared" si="4"/>
        <v>15</v>
      </c>
      <c r="N97" s="99">
        <f>IF(ISBLANK(G97),0,VLOOKUP(G97,'DATA VALIDATION'!$J$3:$K$7,2,FALSE))+IF(ISBLANK(H97),0,VLOOKUP(H97,'DATA VALIDATION'!$J$3:$K$7,2,FALSE))+IF(ISBLANK(I97),0,VLOOKUP(I97,'DATA VALIDATION'!$J$3:$K$7,2,FALSE))+IF(ISBLANK(J97),0,VLOOKUP(J97,'DATA VALIDATION'!$J$3:$K$7,2,FALSE))+IF(ISBLANK(K97),0,VLOOKUP(K97,'DATA VALIDATION'!$J$3:$K$7,2,FALSE))+IF(ISBLANK(L97),0,VLOOKUP(L97,'DATA VALIDATION'!$J$3:$K$7,2,FALSE))</f>
        <v>15</v>
      </c>
      <c r="O97" s="100" t="str">
        <f t="shared" si="5"/>
        <v>B</v>
      </c>
      <c r="P97" s="101" t="str">
        <f>IF(COUNTA(G97:L97)=4,VLOOKUP(N97,'DATA VALIDATION'!$J$10:$L$13,3,TRUE),IF(COUNTA(G97:L97)=5,VLOOKUP(N97,'DATA VALIDATION'!$J$16:$L$19,3,TRUE),IF(COUNTA(G97:L97)=6,VLOOKUP(N97,'DATA VALIDATION'!$J$22:$L$25,3,TRUE),"")))</f>
        <v>B</v>
      </c>
      <c r="Q97" s="55" t="s">
        <v>308</v>
      </c>
      <c r="R97" s="55" t="s">
        <v>250</v>
      </c>
      <c r="S97" s="12"/>
      <c r="T97" s="95"/>
      <c r="U97" s="95"/>
      <c r="V97" s="95"/>
      <c r="W97" s="95"/>
      <c r="X97" s="95"/>
      <c r="Y97" s="96"/>
      <c r="Z97" s="96"/>
      <c r="AA97" s="96"/>
      <c r="AB97" s="95"/>
      <c r="AC97" s="95"/>
      <c r="AD97" s="95"/>
      <c r="AE97" s="95"/>
      <c r="AF97" s="95"/>
    </row>
    <row r="98" spans="1:32" ht="16.5" customHeight="1">
      <c r="A98" s="55" t="s">
        <v>320</v>
      </c>
      <c r="B98" s="69">
        <v>1</v>
      </c>
      <c r="C98" s="29">
        <v>24</v>
      </c>
      <c r="D98" s="15" t="s">
        <v>41</v>
      </c>
      <c r="E98" s="55" t="str">
        <f>VLOOKUP(D98,'ATHLETE LIST'!A$2:B$151,2,FALSE)</f>
        <v>ATLK</v>
      </c>
      <c r="F98" s="55" t="s">
        <v>24</v>
      </c>
      <c r="G98" s="55" t="s">
        <v>307</v>
      </c>
      <c r="H98" s="55" t="s">
        <v>306</v>
      </c>
      <c r="I98" s="55" t="s">
        <v>309</v>
      </c>
      <c r="J98" s="55" t="s">
        <v>306</v>
      </c>
      <c r="K98" s="55" t="s">
        <v>307</v>
      </c>
      <c r="L98" s="70"/>
      <c r="M98" s="99">
        <f t="shared" ref="M98:M129" si="6">N98</f>
        <v>14</v>
      </c>
      <c r="N98" s="99">
        <f>IF(ISBLANK(G98),0,VLOOKUP(G98,'DATA VALIDATION'!$J$3:$K$7,2,FALSE))+IF(ISBLANK(H98),0,VLOOKUP(H98,'DATA VALIDATION'!$J$3:$K$7,2,FALSE))+IF(ISBLANK(I98),0,VLOOKUP(I98,'DATA VALIDATION'!$J$3:$K$7,2,FALSE))+IF(ISBLANK(J98),0,VLOOKUP(J98,'DATA VALIDATION'!$J$3:$K$7,2,FALSE))+IF(ISBLANK(K98),0,VLOOKUP(K98,'DATA VALIDATION'!$J$3:$K$7,2,FALSE))+IF(ISBLANK(L98),0,VLOOKUP(L98,'DATA VALIDATION'!$J$3:$K$7,2,FALSE))</f>
        <v>14</v>
      </c>
      <c r="O98" s="100" t="str">
        <f t="shared" ref="O98:O129" si="7">P98</f>
        <v>B</v>
      </c>
      <c r="P98" s="101" t="str">
        <f>IF(COUNTA(G98:L98)=4,VLOOKUP(N98,'DATA VALIDATION'!$J$10:$L$13,3,TRUE),IF(COUNTA(G98:L98)=5,VLOOKUP(N98,'DATA VALIDATION'!$J$16:$L$19,3,TRUE),IF(COUNTA(G98:L98)=6,VLOOKUP(N98,'DATA VALIDATION'!$J$22:$L$25,3,TRUE),"")))</f>
        <v>B</v>
      </c>
      <c r="Q98" s="55" t="s">
        <v>308</v>
      </c>
      <c r="R98" s="55" t="s">
        <v>250</v>
      </c>
      <c r="S98" s="12"/>
      <c r="T98" s="95"/>
      <c r="U98" s="95"/>
      <c r="V98" s="95"/>
      <c r="W98" s="95"/>
      <c r="X98" s="95"/>
      <c r="Y98" s="96"/>
      <c r="Z98" s="96"/>
      <c r="AA98" s="96"/>
      <c r="AB98" s="95"/>
      <c r="AC98" s="95"/>
      <c r="AD98" s="95"/>
      <c r="AE98" s="95"/>
      <c r="AF98" s="95"/>
    </row>
    <row r="99" spans="1:32" ht="16.5" customHeight="1">
      <c r="A99" s="55" t="s">
        <v>320</v>
      </c>
      <c r="B99" s="69">
        <v>1</v>
      </c>
      <c r="C99" s="29">
        <v>25</v>
      </c>
      <c r="D99" s="15" t="s">
        <v>39</v>
      </c>
      <c r="E99" s="55" t="str">
        <f>VLOOKUP(D99,'ATHLETE LIST'!A$2:B$151,2,FALSE)</f>
        <v>FBT</v>
      </c>
      <c r="F99" s="55" t="s">
        <v>24</v>
      </c>
      <c r="G99" s="70"/>
      <c r="H99" s="70"/>
      <c r="I99" s="70"/>
      <c r="J99" s="70"/>
      <c r="K99" s="70"/>
      <c r="L99" s="70"/>
      <c r="M99" s="99">
        <f t="shared" si="6"/>
        <v>0</v>
      </c>
      <c r="N99" s="99">
        <f>IF(ISBLANK(G99),0,VLOOKUP(G99,'DATA VALIDATION'!$J$3:$K$7,2,FALSE))+IF(ISBLANK(H99),0,VLOOKUP(H99,'DATA VALIDATION'!$J$3:$K$7,2,FALSE))+IF(ISBLANK(I99),0,VLOOKUP(I99,'DATA VALIDATION'!$J$3:$K$7,2,FALSE))+IF(ISBLANK(J99),0,VLOOKUP(J99,'DATA VALIDATION'!$J$3:$K$7,2,FALSE))+IF(ISBLANK(K99),0,VLOOKUP(K99,'DATA VALIDATION'!$J$3:$K$7,2,FALSE))+IF(ISBLANK(L99),0,VLOOKUP(L99,'DATA VALIDATION'!$J$3:$K$7,2,FALSE))</f>
        <v>0</v>
      </c>
      <c r="O99" s="71" t="str">
        <f t="shared" si="7"/>
        <v/>
      </c>
      <c r="P99" s="68" t="str">
        <f>IF(COUNTA(G99:L99)=4,VLOOKUP(N99,'DATA VALIDATION'!$J$10:$L$13,3,TRUE),IF(COUNTA(G99:L99)=5,VLOOKUP(N99,'DATA VALIDATION'!$J$16:$L$19,3,TRUE),IF(COUNTA(G99:L99)=6,VLOOKUP(N99,'DATA VALIDATION'!$J$22:$L$25,3,TRUE),"")))</f>
        <v/>
      </c>
      <c r="Q99" s="55" t="s">
        <v>308</v>
      </c>
      <c r="R99" s="55" t="s">
        <v>250</v>
      </c>
      <c r="S99" s="12"/>
      <c r="T99" s="95"/>
      <c r="U99" s="95"/>
      <c r="V99" s="95"/>
      <c r="W99" s="95"/>
      <c r="X99" s="95"/>
      <c r="Y99" s="96"/>
      <c r="Z99" s="96"/>
      <c r="AA99" s="96"/>
      <c r="AB99" s="95"/>
      <c r="AC99" s="95"/>
      <c r="AD99" s="95"/>
      <c r="AE99" s="95"/>
      <c r="AF99" s="95"/>
    </row>
    <row r="100" spans="1:32" ht="16.5" customHeight="1">
      <c r="A100" s="55" t="s">
        <v>320</v>
      </c>
      <c r="B100" s="69">
        <v>1</v>
      </c>
      <c r="C100" s="29">
        <v>26</v>
      </c>
      <c r="D100" s="15" t="s">
        <v>313</v>
      </c>
      <c r="E100" s="55" t="str">
        <f>VLOOKUP(D100,'ATHLETE LIST'!A$2:B$151,2,FALSE)</f>
        <v>ETIN</v>
      </c>
      <c r="F100" s="55" t="s">
        <v>24</v>
      </c>
      <c r="G100" s="55" t="s">
        <v>306</v>
      </c>
      <c r="H100" s="55" t="s">
        <v>306</v>
      </c>
      <c r="I100" s="55" t="s">
        <v>306</v>
      </c>
      <c r="J100" s="55" t="s">
        <v>307</v>
      </c>
      <c r="K100" s="55" t="s">
        <v>307</v>
      </c>
      <c r="L100" s="70"/>
      <c r="M100" s="99">
        <f t="shared" si="6"/>
        <v>12</v>
      </c>
      <c r="N100" s="99">
        <f>IF(ISBLANK(G100),0,VLOOKUP(G100,'DATA VALIDATION'!$J$3:$K$7,2,FALSE))+IF(ISBLANK(H100),0,VLOOKUP(H100,'DATA VALIDATION'!$J$3:$K$7,2,FALSE))+IF(ISBLANK(I100),0,VLOOKUP(I100,'DATA VALIDATION'!$J$3:$K$7,2,FALSE))+IF(ISBLANK(J100),0,VLOOKUP(J100,'DATA VALIDATION'!$J$3:$K$7,2,FALSE))+IF(ISBLANK(K100),0,VLOOKUP(K100,'DATA VALIDATION'!$J$3:$K$7,2,FALSE))+IF(ISBLANK(L100),0,VLOOKUP(L100,'DATA VALIDATION'!$J$3:$K$7,2,FALSE))</f>
        <v>12</v>
      </c>
      <c r="O100" s="100" t="str">
        <f t="shared" si="7"/>
        <v>C</v>
      </c>
      <c r="P100" s="101" t="str">
        <f>IF(COUNTA(G100:L100)=4,VLOOKUP(N100,'DATA VALIDATION'!$J$10:$L$13,3,TRUE),IF(COUNTA(G100:L100)=5,VLOOKUP(N100,'DATA VALIDATION'!$J$16:$L$19,3,TRUE),IF(COUNTA(G100:L100)=6,VLOOKUP(N100,'DATA VALIDATION'!$J$22:$L$25,3,TRUE),"")))</f>
        <v>C</v>
      </c>
      <c r="Q100" s="55" t="s">
        <v>308</v>
      </c>
      <c r="R100" s="55" t="s">
        <v>250</v>
      </c>
      <c r="S100" s="12"/>
      <c r="T100" s="95"/>
      <c r="U100" s="95"/>
      <c r="V100" s="95"/>
      <c r="W100" s="95"/>
      <c r="X100" s="95"/>
      <c r="Y100" s="96"/>
      <c r="Z100" s="96"/>
      <c r="AA100" s="96"/>
      <c r="AB100" s="95"/>
      <c r="AC100" s="95"/>
      <c r="AD100" s="95"/>
      <c r="AE100" s="95"/>
      <c r="AF100" s="95"/>
    </row>
    <row r="101" spans="1:32" ht="16.5" customHeight="1">
      <c r="A101" s="55" t="s">
        <v>320</v>
      </c>
      <c r="B101" s="69">
        <v>2</v>
      </c>
      <c r="C101" s="29">
        <v>20</v>
      </c>
      <c r="D101" s="15" t="s">
        <v>317</v>
      </c>
      <c r="E101" s="55" t="str">
        <f>VLOOKUP(D101,'ATHLETE LIST'!A$2:B$151,2,FALSE)</f>
        <v>ETIN</v>
      </c>
      <c r="F101" s="55" t="s">
        <v>25</v>
      </c>
      <c r="G101" s="55" t="s">
        <v>309</v>
      </c>
      <c r="H101" s="55" t="s">
        <v>307</v>
      </c>
      <c r="I101" s="55" t="s">
        <v>307</v>
      </c>
      <c r="J101" s="55" t="s">
        <v>306</v>
      </c>
      <c r="K101" s="55" t="s">
        <v>306</v>
      </c>
      <c r="L101" s="70"/>
      <c r="M101" s="99">
        <f t="shared" si="6"/>
        <v>14</v>
      </c>
      <c r="N101" s="99">
        <f>IF(ISBLANK(G101),0,VLOOKUP(G101,'DATA VALIDATION'!$J$3:$K$7,2,FALSE))+IF(ISBLANK(H101),0,VLOOKUP(H101,'DATA VALIDATION'!$J$3:$K$7,2,FALSE))+IF(ISBLANK(I101),0,VLOOKUP(I101,'DATA VALIDATION'!$J$3:$K$7,2,FALSE))+IF(ISBLANK(J101),0,VLOOKUP(J101,'DATA VALIDATION'!$J$3:$K$7,2,FALSE))+IF(ISBLANK(K101),0,VLOOKUP(K101,'DATA VALIDATION'!$J$3:$K$7,2,FALSE))+IF(ISBLANK(L101),0,VLOOKUP(L101,'DATA VALIDATION'!$J$3:$K$7,2,FALSE))</f>
        <v>14</v>
      </c>
      <c r="O101" s="100" t="str">
        <f t="shared" si="7"/>
        <v>B</v>
      </c>
      <c r="P101" s="101" t="str">
        <f>IF(COUNTA(G101:L101)=4,VLOOKUP(N101,'DATA VALIDATION'!$J$10:$L$13,3,TRUE),IF(COUNTA(G101:L101)=5,VLOOKUP(N101,'DATA VALIDATION'!$J$16:$L$19,3,TRUE),IF(COUNTA(G101:L101)=6,VLOOKUP(N101,'DATA VALIDATION'!$J$22:$L$25,3,TRUE),"")))</f>
        <v>B</v>
      </c>
      <c r="Q101" s="55" t="s">
        <v>308</v>
      </c>
      <c r="R101" s="55" t="s">
        <v>250</v>
      </c>
      <c r="S101" s="12"/>
      <c r="T101" s="95"/>
      <c r="U101" s="95"/>
      <c r="V101" s="95"/>
      <c r="W101" s="95"/>
      <c r="X101" s="95"/>
      <c r="Y101" s="96"/>
      <c r="Z101" s="96"/>
      <c r="AA101" s="96"/>
      <c r="AB101" s="95"/>
      <c r="AC101" s="95"/>
      <c r="AD101" s="95"/>
      <c r="AE101" s="95"/>
      <c r="AF101" s="95"/>
    </row>
    <row r="102" spans="1:32" ht="16.5" customHeight="1">
      <c r="A102" s="55" t="s">
        <v>320</v>
      </c>
      <c r="B102" s="69">
        <v>2</v>
      </c>
      <c r="C102" s="29">
        <v>21</v>
      </c>
      <c r="D102" s="15" t="s">
        <v>71</v>
      </c>
      <c r="E102" s="55" t="str">
        <f>VLOOKUP(D102,'ATHLETE LIST'!A$2:B$151,2,FALSE)</f>
        <v>ETIN</v>
      </c>
      <c r="F102" s="55" t="s">
        <v>25</v>
      </c>
      <c r="G102" s="55" t="s">
        <v>307</v>
      </c>
      <c r="H102" s="55" t="s">
        <v>309</v>
      </c>
      <c r="I102" s="55" t="s">
        <v>307</v>
      </c>
      <c r="J102" s="55" t="s">
        <v>306</v>
      </c>
      <c r="K102" s="55" t="s">
        <v>306</v>
      </c>
      <c r="L102" s="70"/>
      <c r="M102" s="99">
        <f t="shared" si="6"/>
        <v>14</v>
      </c>
      <c r="N102" s="99">
        <f>IF(ISBLANK(G102),0,VLOOKUP(G102,'DATA VALIDATION'!$J$3:$K$7,2,FALSE))+IF(ISBLANK(H102),0,VLOOKUP(H102,'DATA VALIDATION'!$J$3:$K$7,2,FALSE))+IF(ISBLANK(I102),0,VLOOKUP(I102,'DATA VALIDATION'!$J$3:$K$7,2,FALSE))+IF(ISBLANK(J102),0,VLOOKUP(J102,'DATA VALIDATION'!$J$3:$K$7,2,FALSE))+IF(ISBLANK(K102),0,VLOOKUP(K102,'DATA VALIDATION'!$J$3:$K$7,2,FALSE))+IF(ISBLANK(L102),0,VLOOKUP(L102,'DATA VALIDATION'!$J$3:$K$7,2,FALSE))</f>
        <v>14</v>
      </c>
      <c r="O102" s="100" t="str">
        <f t="shared" si="7"/>
        <v>B</v>
      </c>
      <c r="P102" s="101" t="str">
        <f>IF(COUNTA(G102:L102)=4,VLOOKUP(N102,'DATA VALIDATION'!$J$10:$L$13,3,TRUE),IF(COUNTA(G102:L102)=5,VLOOKUP(N102,'DATA VALIDATION'!$J$16:$L$19,3,TRUE),IF(COUNTA(G102:L102)=6,VLOOKUP(N102,'DATA VALIDATION'!$J$22:$L$25,3,TRUE),"")))</f>
        <v>B</v>
      </c>
      <c r="Q102" s="55" t="s">
        <v>308</v>
      </c>
      <c r="R102" s="55" t="s">
        <v>250</v>
      </c>
      <c r="S102" s="12"/>
      <c r="T102" s="95"/>
      <c r="U102" s="95"/>
      <c r="V102" s="95"/>
      <c r="W102" s="95"/>
      <c r="X102" s="95"/>
      <c r="Y102" s="96"/>
      <c r="Z102" s="96"/>
      <c r="AA102" s="96"/>
      <c r="AB102" s="95"/>
      <c r="AC102" s="95"/>
      <c r="AD102" s="95"/>
      <c r="AE102" s="95"/>
      <c r="AF102" s="95"/>
    </row>
    <row r="103" spans="1:32" ht="16.5" customHeight="1">
      <c r="A103" s="55" t="s">
        <v>320</v>
      </c>
      <c r="B103" s="69">
        <v>2</v>
      </c>
      <c r="C103" s="29">
        <v>22</v>
      </c>
      <c r="D103" s="15" t="s">
        <v>34</v>
      </c>
      <c r="E103" s="55" t="str">
        <f>VLOOKUP(D103,'ATHLETE LIST'!A$2:B$151,2,FALSE)</f>
        <v>FBT</v>
      </c>
      <c r="F103" s="55" t="s">
        <v>25</v>
      </c>
      <c r="G103" s="55" t="s">
        <v>309</v>
      </c>
      <c r="H103" s="55" t="s">
        <v>309</v>
      </c>
      <c r="I103" s="55" t="s">
        <v>309</v>
      </c>
      <c r="J103" s="55" t="s">
        <v>307</v>
      </c>
      <c r="K103" s="55" t="s">
        <v>307</v>
      </c>
      <c r="L103" s="70"/>
      <c r="M103" s="99">
        <f t="shared" si="6"/>
        <v>18</v>
      </c>
      <c r="N103" s="99">
        <f>IF(ISBLANK(G103),0,VLOOKUP(G103,'DATA VALIDATION'!$J$3:$K$7,2,FALSE))+IF(ISBLANK(H103),0,VLOOKUP(H103,'DATA VALIDATION'!$J$3:$K$7,2,FALSE))+IF(ISBLANK(I103),0,VLOOKUP(I103,'DATA VALIDATION'!$J$3:$K$7,2,FALSE))+IF(ISBLANK(J103),0,VLOOKUP(J103,'DATA VALIDATION'!$J$3:$K$7,2,FALSE))+IF(ISBLANK(K103),0,VLOOKUP(K103,'DATA VALIDATION'!$J$3:$K$7,2,FALSE))+IF(ISBLANK(L103),0,VLOOKUP(L103,'DATA VALIDATION'!$J$3:$K$7,2,FALSE))</f>
        <v>18</v>
      </c>
      <c r="O103" s="100" t="str">
        <f t="shared" si="7"/>
        <v>A</v>
      </c>
      <c r="P103" s="101" t="str">
        <f>IF(COUNTA(G103:L103)=4,VLOOKUP(N103,'DATA VALIDATION'!$J$10:$L$13,3,TRUE),IF(COUNTA(G103:L103)=5,VLOOKUP(N103,'DATA VALIDATION'!$J$16:$L$19,3,TRUE),IF(COUNTA(G103:L103)=6,VLOOKUP(N103,'DATA VALIDATION'!$J$22:$L$25,3,TRUE),"")))</f>
        <v>A</v>
      </c>
      <c r="Q103" s="55" t="s">
        <v>308</v>
      </c>
      <c r="R103" s="55" t="s">
        <v>250</v>
      </c>
      <c r="S103" s="12"/>
      <c r="T103" s="95"/>
      <c r="U103" s="95"/>
      <c r="V103" s="95"/>
      <c r="W103" s="95"/>
      <c r="X103" s="95"/>
      <c r="Y103" s="96"/>
      <c r="Z103" s="96"/>
      <c r="AA103" s="96"/>
      <c r="AB103" s="95"/>
      <c r="AC103" s="95"/>
      <c r="AD103" s="95"/>
      <c r="AE103" s="95"/>
      <c r="AF103" s="95"/>
    </row>
    <row r="104" spans="1:32" ht="16.5" customHeight="1">
      <c r="A104" s="55" t="s">
        <v>320</v>
      </c>
      <c r="B104" s="69">
        <v>2</v>
      </c>
      <c r="C104" s="29">
        <v>23</v>
      </c>
      <c r="D104" s="15" t="s">
        <v>61</v>
      </c>
      <c r="E104" s="55" t="str">
        <f>VLOOKUP(D104,'ATHLETE LIST'!A$2:B$151,2,FALSE)</f>
        <v>ETIN</v>
      </c>
      <c r="F104" s="55" t="s">
        <v>25</v>
      </c>
      <c r="G104" s="55" t="s">
        <v>307</v>
      </c>
      <c r="H104" s="55" t="s">
        <v>306</v>
      </c>
      <c r="I104" s="55" t="s">
        <v>307</v>
      </c>
      <c r="J104" s="55" t="s">
        <v>306</v>
      </c>
      <c r="K104" s="55" t="s">
        <v>306</v>
      </c>
      <c r="L104" s="70"/>
      <c r="M104" s="99">
        <f t="shared" si="6"/>
        <v>12</v>
      </c>
      <c r="N104" s="99">
        <f>IF(ISBLANK(G104),0,VLOOKUP(G104,'DATA VALIDATION'!$J$3:$K$7,2,FALSE))+IF(ISBLANK(H104),0,VLOOKUP(H104,'DATA VALIDATION'!$J$3:$K$7,2,FALSE))+IF(ISBLANK(I104),0,VLOOKUP(I104,'DATA VALIDATION'!$J$3:$K$7,2,FALSE))+IF(ISBLANK(J104),0,VLOOKUP(J104,'DATA VALIDATION'!$J$3:$K$7,2,FALSE))+IF(ISBLANK(K104),0,VLOOKUP(K104,'DATA VALIDATION'!$J$3:$K$7,2,FALSE))+IF(ISBLANK(L104),0,VLOOKUP(L104,'DATA VALIDATION'!$J$3:$K$7,2,FALSE))</f>
        <v>12</v>
      </c>
      <c r="O104" s="100" t="str">
        <f t="shared" si="7"/>
        <v>C</v>
      </c>
      <c r="P104" s="101" t="str">
        <f>IF(COUNTA(G104:L104)=4,VLOOKUP(N104,'DATA VALIDATION'!$J$10:$L$13,3,TRUE),IF(COUNTA(G104:L104)=5,VLOOKUP(N104,'DATA VALIDATION'!$J$16:$L$19,3,TRUE),IF(COUNTA(G104:L104)=6,VLOOKUP(N104,'DATA VALIDATION'!$J$22:$L$25,3,TRUE),"")))</f>
        <v>C</v>
      </c>
      <c r="Q104" s="55" t="s">
        <v>308</v>
      </c>
      <c r="R104" s="55" t="s">
        <v>250</v>
      </c>
      <c r="S104" s="12"/>
      <c r="T104" s="95"/>
      <c r="U104" s="95"/>
      <c r="V104" s="95"/>
      <c r="W104" s="95"/>
      <c r="X104" s="95"/>
      <c r="Y104" s="96"/>
      <c r="Z104" s="96"/>
      <c r="AA104" s="96"/>
      <c r="AB104" s="95"/>
      <c r="AC104" s="95"/>
      <c r="AD104" s="95"/>
      <c r="AE104" s="95"/>
      <c r="AF104" s="95"/>
    </row>
    <row r="105" spans="1:32" ht="16.5" customHeight="1">
      <c r="A105" s="55" t="s">
        <v>320</v>
      </c>
      <c r="B105" s="69">
        <v>2</v>
      </c>
      <c r="C105" s="29">
        <v>24</v>
      </c>
      <c r="D105" s="15" t="s">
        <v>59</v>
      </c>
      <c r="E105" s="55" t="str">
        <f>VLOOKUP(D105,'ATHLETE LIST'!A$2:B$151,2,FALSE)</f>
        <v>STAR</v>
      </c>
      <c r="F105" s="55" t="s">
        <v>25</v>
      </c>
      <c r="G105" s="55" t="s">
        <v>306</v>
      </c>
      <c r="H105" s="55" t="s">
        <v>306</v>
      </c>
      <c r="I105" s="55" t="s">
        <v>307</v>
      </c>
      <c r="J105" s="55" t="s">
        <v>306</v>
      </c>
      <c r="K105" s="55" t="s">
        <v>307</v>
      </c>
      <c r="L105" s="70"/>
      <c r="M105" s="99">
        <f t="shared" si="6"/>
        <v>12</v>
      </c>
      <c r="N105" s="99">
        <f>IF(ISBLANK(G105),0,VLOOKUP(G105,'DATA VALIDATION'!$J$3:$K$7,2,FALSE))+IF(ISBLANK(H105),0,VLOOKUP(H105,'DATA VALIDATION'!$J$3:$K$7,2,FALSE))+IF(ISBLANK(I105),0,VLOOKUP(I105,'DATA VALIDATION'!$J$3:$K$7,2,FALSE))+IF(ISBLANK(J105),0,VLOOKUP(J105,'DATA VALIDATION'!$J$3:$K$7,2,FALSE))+IF(ISBLANK(K105),0,VLOOKUP(K105,'DATA VALIDATION'!$J$3:$K$7,2,FALSE))+IF(ISBLANK(L105),0,VLOOKUP(L105,'DATA VALIDATION'!$J$3:$K$7,2,FALSE))</f>
        <v>12</v>
      </c>
      <c r="O105" s="100" t="str">
        <f t="shared" si="7"/>
        <v>C</v>
      </c>
      <c r="P105" s="101" t="str">
        <f>IF(COUNTA(G105:L105)=4,VLOOKUP(N105,'DATA VALIDATION'!$J$10:$L$13,3,TRUE),IF(COUNTA(G105:L105)=5,VLOOKUP(N105,'DATA VALIDATION'!$J$16:$L$19,3,TRUE),IF(COUNTA(G105:L105)=6,VLOOKUP(N105,'DATA VALIDATION'!$J$22:$L$25,3,TRUE),"")))</f>
        <v>C</v>
      </c>
      <c r="Q105" s="55" t="s">
        <v>308</v>
      </c>
      <c r="R105" s="55" t="s">
        <v>250</v>
      </c>
      <c r="S105" s="12"/>
      <c r="T105" s="95"/>
      <c r="U105" s="95"/>
      <c r="V105" s="95"/>
      <c r="W105" s="95"/>
      <c r="X105" s="95"/>
      <c r="Y105" s="96"/>
      <c r="Z105" s="96"/>
      <c r="AA105" s="96"/>
      <c r="AB105" s="95"/>
      <c r="AC105" s="95"/>
      <c r="AD105" s="95"/>
      <c r="AE105" s="95"/>
      <c r="AF105" s="95"/>
    </row>
    <row r="106" spans="1:32" ht="16.5" customHeight="1">
      <c r="A106" s="55" t="s">
        <v>320</v>
      </c>
      <c r="B106" s="69">
        <v>2</v>
      </c>
      <c r="C106" s="29">
        <v>25</v>
      </c>
      <c r="D106" s="15" t="s">
        <v>57</v>
      </c>
      <c r="E106" s="55" t="str">
        <f>VLOOKUP(D106,'ATHLETE LIST'!A$2:B$151,2,FALSE)</f>
        <v>ATLK</v>
      </c>
      <c r="F106" s="55" t="s">
        <v>25</v>
      </c>
      <c r="G106" s="55" t="s">
        <v>309</v>
      </c>
      <c r="H106" s="55" t="s">
        <v>309</v>
      </c>
      <c r="I106" s="55" t="s">
        <v>309</v>
      </c>
      <c r="J106" s="55" t="s">
        <v>309</v>
      </c>
      <c r="K106" s="55" t="s">
        <v>307</v>
      </c>
      <c r="L106" s="70"/>
      <c r="M106" s="99">
        <f t="shared" si="6"/>
        <v>19</v>
      </c>
      <c r="N106" s="99">
        <f>IF(ISBLANK(G106),0,VLOOKUP(G106,'DATA VALIDATION'!$J$3:$K$7,2,FALSE))+IF(ISBLANK(H106),0,VLOOKUP(H106,'DATA VALIDATION'!$J$3:$K$7,2,FALSE))+IF(ISBLANK(I106),0,VLOOKUP(I106,'DATA VALIDATION'!$J$3:$K$7,2,FALSE))+IF(ISBLANK(J106),0,VLOOKUP(J106,'DATA VALIDATION'!$J$3:$K$7,2,FALSE))+IF(ISBLANK(K106),0,VLOOKUP(K106,'DATA VALIDATION'!$J$3:$K$7,2,FALSE))+IF(ISBLANK(L106),0,VLOOKUP(L106,'DATA VALIDATION'!$J$3:$K$7,2,FALSE))</f>
        <v>19</v>
      </c>
      <c r="O106" s="100" t="str">
        <f t="shared" si="7"/>
        <v>A</v>
      </c>
      <c r="P106" s="101" t="str">
        <f>IF(COUNTA(G106:L106)=4,VLOOKUP(N106,'DATA VALIDATION'!$J$10:$L$13,3,TRUE),IF(COUNTA(G106:L106)=5,VLOOKUP(N106,'DATA VALIDATION'!$J$16:$L$19,3,TRUE),IF(COUNTA(G106:L106)=6,VLOOKUP(N106,'DATA VALIDATION'!$J$22:$L$25,3,TRUE),"")))</f>
        <v>A</v>
      </c>
      <c r="Q106" s="55" t="s">
        <v>308</v>
      </c>
      <c r="R106" s="55" t="s">
        <v>250</v>
      </c>
      <c r="S106" s="12"/>
      <c r="T106" s="95"/>
      <c r="U106" s="95"/>
      <c r="V106" s="95"/>
      <c r="W106" s="95"/>
      <c r="X106" s="95"/>
      <c r="Y106" s="96"/>
      <c r="Z106" s="96"/>
      <c r="AA106" s="96"/>
      <c r="AB106" s="95"/>
      <c r="AC106" s="95"/>
      <c r="AD106" s="95"/>
      <c r="AE106" s="95"/>
      <c r="AF106" s="95"/>
    </row>
    <row r="107" spans="1:32" ht="16.5" customHeight="1">
      <c r="A107" s="55" t="s">
        <v>320</v>
      </c>
      <c r="B107" s="69">
        <v>2</v>
      </c>
      <c r="C107" s="29">
        <v>26</v>
      </c>
      <c r="D107" s="15" t="s">
        <v>44</v>
      </c>
      <c r="E107" s="55" t="str">
        <f>VLOOKUP(D107,'ATHLETE LIST'!A$2:B$151,2,FALSE)</f>
        <v>ETIN</v>
      </c>
      <c r="F107" s="55" t="s">
        <v>25</v>
      </c>
      <c r="G107" s="55" t="s">
        <v>306</v>
      </c>
      <c r="H107" s="55" t="s">
        <v>311</v>
      </c>
      <c r="I107" s="55" t="s">
        <v>311</v>
      </c>
      <c r="J107" s="55" t="s">
        <v>306</v>
      </c>
      <c r="K107" s="55" t="s">
        <v>311</v>
      </c>
      <c r="L107" s="70"/>
      <c r="M107" s="99">
        <f t="shared" si="6"/>
        <v>7</v>
      </c>
      <c r="N107" s="99">
        <f>IF(ISBLANK(G107),0,VLOOKUP(G107,'DATA VALIDATION'!$J$3:$K$7,2,FALSE))+IF(ISBLANK(H107),0,VLOOKUP(H107,'DATA VALIDATION'!$J$3:$K$7,2,FALSE))+IF(ISBLANK(I107),0,VLOOKUP(I107,'DATA VALIDATION'!$J$3:$K$7,2,FALSE))+IF(ISBLANK(J107),0,VLOOKUP(J107,'DATA VALIDATION'!$J$3:$K$7,2,FALSE))+IF(ISBLANK(K107),0,VLOOKUP(K107,'DATA VALIDATION'!$J$3:$K$7,2,FALSE))+IF(ISBLANK(L107),0,VLOOKUP(L107,'DATA VALIDATION'!$J$3:$K$7,2,FALSE))</f>
        <v>7</v>
      </c>
      <c r="O107" s="71" t="str">
        <f t="shared" si="7"/>
        <v>D</v>
      </c>
      <c r="P107" s="68" t="str">
        <f>IF(COUNTA(G107:L107)=4,VLOOKUP(N107,'DATA VALIDATION'!$J$10:$L$13,3,TRUE),IF(COUNTA(G107:L107)=5,VLOOKUP(N107,'DATA VALIDATION'!$J$16:$L$19,3,TRUE),IF(COUNTA(G107:L107)=6,VLOOKUP(N107,'DATA VALIDATION'!$J$22:$L$25,3,TRUE),"")))</f>
        <v>D</v>
      </c>
      <c r="Q107" s="55" t="s">
        <v>308</v>
      </c>
      <c r="R107" s="55" t="s">
        <v>250</v>
      </c>
      <c r="S107" s="12"/>
      <c r="T107" s="95"/>
      <c r="U107" s="95"/>
      <c r="V107" s="95"/>
      <c r="W107" s="95"/>
      <c r="X107" s="95"/>
      <c r="Y107" s="96"/>
      <c r="Z107" s="96"/>
      <c r="AA107" s="96"/>
      <c r="AB107" s="95"/>
      <c r="AC107" s="95"/>
      <c r="AD107" s="95"/>
      <c r="AE107" s="95"/>
      <c r="AF107" s="95"/>
    </row>
    <row r="108" spans="1:32" ht="16.5" customHeight="1">
      <c r="A108" s="55" t="s">
        <v>320</v>
      </c>
      <c r="B108" s="69">
        <v>3</v>
      </c>
      <c r="C108" s="29">
        <v>20</v>
      </c>
      <c r="D108" s="15" t="s">
        <v>38</v>
      </c>
      <c r="E108" s="55" t="str">
        <f>VLOOKUP(D108,'ATHLETE LIST'!A$2:B$151,2,FALSE)</f>
        <v>FBT</v>
      </c>
      <c r="F108" s="55" t="s">
        <v>26</v>
      </c>
      <c r="G108" s="55" t="s">
        <v>306</v>
      </c>
      <c r="H108" s="55" t="s">
        <v>306</v>
      </c>
      <c r="I108" s="55" t="s">
        <v>307</v>
      </c>
      <c r="J108" s="55" t="s">
        <v>306</v>
      </c>
      <c r="K108" s="55" t="s">
        <v>306</v>
      </c>
      <c r="L108" s="70"/>
      <c r="M108" s="99">
        <f t="shared" si="6"/>
        <v>11</v>
      </c>
      <c r="N108" s="99">
        <f>IF(ISBLANK(G108),0,VLOOKUP(G108,'DATA VALIDATION'!$J$3:$K$7,2,FALSE))+IF(ISBLANK(H108),0,VLOOKUP(H108,'DATA VALIDATION'!$J$3:$K$7,2,FALSE))+IF(ISBLANK(I108),0,VLOOKUP(I108,'DATA VALIDATION'!$J$3:$K$7,2,FALSE))+IF(ISBLANK(J108),0,VLOOKUP(J108,'DATA VALIDATION'!$J$3:$K$7,2,FALSE))+IF(ISBLANK(K108),0,VLOOKUP(K108,'DATA VALIDATION'!$J$3:$K$7,2,FALSE))+IF(ISBLANK(L108),0,VLOOKUP(L108,'DATA VALIDATION'!$J$3:$K$7,2,FALSE))</f>
        <v>11</v>
      </c>
      <c r="O108" s="100" t="str">
        <f t="shared" si="7"/>
        <v>C</v>
      </c>
      <c r="P108" s="101" t="str">
        <f>IF(COUNTA(G108:L108)=4,VLOOKUP(N108,'DATA VALIDATION'!$J$10:$L$13,3,TRUE),IF(COUNTA(G108:L108)=5,VLOOKUP(N108,'DATA VALIDATION'!$J$16:$L$19,3,TRUE),IF(COUNTA(G108:L108)=6,VLOOKUP(N108,'DATA VALIDATION'!$J$22:$L$25,3,TRUE),"")))</f>
        <v>C</v>
      </c>
      <c r="Q108" s="55" t="s">
        <v>308</v>
      </c>
      <c r="R108" s="55" t="s">
        <v>250</v>
      </c>
      <c r="S108" s="12"/>
      <c r="T108" s="95"/>
      <c r="U108" s="95"/>
      <c r="V108" s="95"/>
      <c r="W108" s="95"/>
      <c r="X108" s="95"/>
      <c r="Y108" s="96"/>
      <c r="Z108" s="96"/>
      <c r="AA108" s="96"/>
      <c r="AB108" s="95"/>
      <c r="AC108" s="95"/>
      <c r="AD108" s="95"/>
      <c r="AE108" s="95"/>
      <c r="AF108" s="95"/>
    </row>
    <row r="109" spans="1:32" ht="16.5" customHeight="1">
      <c r="A109" s="55" t="s">
        <v>320</v>
      </c>
      <c r="B109" s="69">
        <v>3</v>
      </c>
      <c r="C109" s="29">
        <v>21</v>
      </c>
      <c r="D109" s="15" t="s">
        <v>67</v>
      </c>
      <c r="E109" s="55" t="str">
        <f>VLOOKUP(D109,'ATHLETE LIST'!A$2:B$151,2,FALSE)</f>
        <v>ATLK</v>
      </c>
      <c r="F109" s="55" t="s">
        <v>26</v>
      </c>
      <c r="G109" s="55" t="s">
        <v>307</v>
      </c>
      <c r="H109" s="55" t="s">
        <v>306</v>
      </c>
      <c r="I109" s="55" t="s">
        <v>307</v>
      </c>
      <c r="J109" s="55" t="s">
        <v>307</v>
      </c>
      <c r="K109" s="55" t="s">
        <v>307</v>
      </c>
      <c r="L109" s="70"/>
      <c r="M109" s="99">
        <f t="shared" si="6"/>
        <v>14</v>
      </c>
      <c r="N109" s="99">
        <f>IF(ISBLANK(G109),0,VLOOKUP(G109,'DATA VALIDATION'!$J$3:$K$7,2,FALSE))+IF(ISBLANK(H109),0,VLOOKUP(H109,'DATA VALIDATION'!$J$3:$K$7,2,FALSE))+IF(ISBLANK(I109),0,VLOOKUP(I109,'DATA VALIDATION'!$J$3:$K$7,2,FALSE))+IF(ISBLANK(J109),0,VLOOKUP(J109,'DATA VALIDATION'!$J$3:$K$7,2,FALSE))+IF(ISBLANK(K109),0,VLOOKUP(K109,'DATA VALIDATION'!$J$3:$K$7,2,FALSE))+IF(ISBLANK(L109),0,VLOOKUP(L109,'DATA VALIDATION'!$J$3:$K$7,2,FALSE))</f>
        <v>14</v>
      </c>
      <c r="O109" s="100" t="str">
        <f t="shared" si="7"/>
        <v>B</v>
      </c>
      <c r="P109" s="101" t="str">
        <f>IF(COUNTA(G109:L109)=4,VLOOKUP(N109,'DATA VALIDATION'!$J$10:$L$13,3,TRUE),IF(COUNTA(G109:L109)=5,VLOOKUP(N109,'DATA VALIDATION'!$J$16:$L$19,3,TRUE),IF(COUNTA(G109:L109)=6,VLOOKUP(N109,'DATA VALIDATION'!$J$22:$L$25,3,TRUE),"")))</f>
        <v>B</v>
      </c>
      <c r="Q109" s="55" t="s">
        <v>308</v>
      </c>
      <c r="R109" s="55" t="s">
        <v>250</v>
      </c>
      <c r="S109" s="12"/>
      <c r="T109" s="95"/>
      <c r="U109" s="95"/>
      <c r="V109" s="95"/>
      <c r="W109" s="95"/>
      <c r="X109" s="95"/>
      <c r="Y109" s="96"/>
      <c r="Z109" s="96"/>
      <c r="AA109" s="96"/>
      <c r="AB109" s="95"/>
      <c r="AC109" s="95"/>
      <c r="AD109" s="95"/>
      <c r="AE109" s="95"/>
      <c r="AF109" s="95"/>
    </row>
    <row r="110" spans="1:32" ht="16.5" customHeight="1">
      <c r="A110" s="55" t="s">
        <v>320</v>
      </c>
      <c r="B110" s="69">
        <v>3</v>
      </c>
      <c r="C110" s="29">
        <v>22</v>
      </c>
      <c r="D110" s="15" t="s">
        <v>310</v>
      </c>
      <c r="E110" s="55" t="str">
        <f>VLOOKUP(D110,'ATHLETE LIST'!A$2:B$151,2,FALSE)</f>
        <v>ETIN</v>
      </c>
      <c r="F110" s="55" t="s">
        <v>26</v>
      </c>
      <c r="G110" s="55" t="s">
        <v>306</v>
      </c>
      <c r="H110" s="55" t="s">
        <v>306</v>
      </c>
      <c r="I110" s="55" t="s">
        <v>307</v>
      </c>
      <c r="J110" s="55" t="s">
        <v>307</v>
      </c>
      <c r="K110" s="55" t="s">
        <v>307</v>
      </c>
      <c r="L110" s="70"/>
      <c r="M110" s="99">
        <f t="shared" si="6"/>
        <v>13</v>
      </c>
      <c r="N110" s="99">
        <f>IF(ISBLANK(G110),0,VLOOKUP(G110,'DATA VALIDATION'!$J$3:$K$7,2,FALSE))+IF(ISBLANK(H110),0,VLOOKUP(H110,'DATA VALIDATION'!$J$3:$K$7,2,FALSE))+IF(ISBLANK(I110),0,VLOOKUP(I110,'DATA VALIDATION'!$J$3:$K$7,2,FALSE))+IF(ISBLANK(J110),0,VLOOKUP(J110,'DATA VALIDATION'!$J$3:$K$7,2,FALSE))+IF(ISBLANK(K110),0,VLOOKUP(K110,'DATA VALIDATION'!$J$3:$K$7,2,FALSE))+IF(ISBLANK(L110),0,VLOOKUP(L110,'DATA VALIDATION'!$J$3:$K$7,2,FALSE))</f>
        <v>13</v>
      </c>
      <c r="O110" s="100" t="str">
        <f t="shared" si="7"/>
        <v>B</v>
      </c>
      <c r="P110" s="101" t="str">
        <f>IF(COUNTA(G110:L110)=4,VLOOKUP(N110,'DATA VALIDATION'!$J$10:$L$13,3,TRUE),IF(COUNTA(G110:L110)=5,VLOOKUP(N110,'DATA VALIDATION'!$J$16:$L$19,3,TRUE),IF(COUNTA(G110:L110)=6,VLOOKUP(N110,'DATA VALIDATION'!$J$22:$L$25,3,TRUE),"")))</f>
        <v>B</v>
      </c>
      <c r="Q110" s="55" t="s">
        <v>308</v>
      </c>
      <c r="R110" s="55" t="s">
        <v>250</v>
      </c>
      <c r="S110" s="12"/>
      <c r="T110" s="95"/>
      <c r="U110" s="95"/>
      <c r="V110" s="95"/>
      <c r="W110" s="95"/>
      <c r="X110" s="95"/>
      <c r="Y110" s="96"/>
      <c r="Z110" s="96"/>
      <c r="AA110" s="96"/>
      <c r="AB110" s="95"/>
      <c r="AC110" s="95"/>
      <c r="AD110" s="95"/>
      <c r="AE110" s="95"/>
      <c r="AF110" s="95"/>
    </row>
    <row r="111" spans="1:32" ht="16.5" customHeight="1">
      <c r="A111" s="55" t="s">
        <v>320</v>
      </c>
      <c r="B111" s="69">
        <v>3</v>
      </c>
      <c r="C111" s="29">
        <v>23</v>
      </c>
      <c r="D111" s="15" t="s">
        <v>31</v>
      </c>
      <c r="E111" s="55" t="str">
        <f>VLOOKUP(D111,'ATHLETE LIST'!A$2:B$151,2,FALSE)</f>
        <v>ETIN</v>
      </c>
      <c r="F111" s="55" t="s">
        <v>26</v>
      </c>
      <c r="G111" s="55" t="s">
        <v>306</v>
      </c>
      <c r="H111" s="55" t="s">
        <v>306</v>
      </c>
      <c r="I111" s="55" t="s">
        <v>306</v>
      </c>
      <c r="J111" s="55" t="s">
        <v>306</v>
      </c>
      <c r="K111" s="55" t="s">
        <v>306</v>
      </c>
      <c r="L111" s="70"/>
      <c r="M111" s="99">
        <f t="shared" si="6"/>
        <v>10</v>
      </c>
      <c r="N111" s="99">
        <f>IF(ISBLANK(G111),0,VLOOKUP(G111,'DATA VALIDATION'!$J$3:$K$7,2,FALSE))+IF(ISBLANK(H111),0,VLOOKUP(H111,'DATA VALIDATION'!$J$3:$K$7,2,FALSE))+IF(ISBLANK(I111),0,VLOOKUP(I111,'DATA VALIDATION'!$J$3:$K$7,2,FALSE))+IF(ISBLANK(J111),0,VLOOKUP(J111,'DATA VALIDATION'!$J$3:$K$7,2,FALSE))+IF(ISBLANK(K111),0,VLOOKUP(K111,'DATA VALIDATION'!$J$3:$K$7,2,FALSE))+IF(ISBLANK(L111),0,VLOOKUP(L111,'DATA VALIDATION'!$J$3:$K$7,2,FALSE))</f>
        <v>10</v>
      </c>
      <c r="O111" s="100" t="str">
        <f t="shared" si="7"/>
        <v>C</v>
      </c>
      <c r="P111" s="101" t="str">
        <f>IF(COUNTA(G111:L111)=4,VLOOKUP(N111,'DATA VALIDATION'!$J$10:$L$13,3,TRUE),IF(COUNTA(G111:L111)=5,VLOOKUP(N111,'DATA VALIDATION'!$J$16:$L$19,3,TRUE),IF(COUNTA(G111:L111)=6,VLOOKUP(N111,'DATA VALIDATION'!$J$22:$L$25,3,TRUE),"")))</f>
        <v>C</v>
      </c>
      <c r="Q111" s="55" t="s">
        <v>308</v>
      </c>
      <c r="R111" s="55" t="s">
        <v>250</v>
      </c>
      <c r="S111" s="12"/>
      <c r="T111" s="95"/>
      <c r="U111" s="95"/>
      <c r="V111" s="95"/>
      <c r="W111" s="95"/>
      <c r="X111" s="95"/>
      <c r="Y111" s="96"/>
      <c r="Z111" s="96"/>
      <c r="AA111" s="96"/>
      <c r="AB111" s="95"/>
      <c r="AC111" s="95"/>
      <c r="AD111" s="95"/>
      <c r="AE111" s="95"/>
      <c r="AF111" s="95"/>
    </row>
    <row r="112" spans="1:32" ht="16.5" customHeight="1">
      <c r="A112" s="55" t="s">
        <v>320</v>
      </c>
      <c r="B112" s="69">
        <v>3</v>
      </c>
      <c r="C112" s="29">
        <v>24</v>
      </c>
      <c r="D112" s="15" t="s">
        <v>48</v>
      </c>
      <c r="E112" s="55" t="str">
        <f>VLOOKUP(D112,'ATHLETE LIST'!A$2:B$151,2,FALSE)</f>
        <v>FBT</v>
      </c>
      <c r="F112" s="55" t="s">
        <v>26</v>
      </c>
      <c r="G112" s="55" t="s">
        <v>307</v>
      </c>
      <c r="H112" s="55" t="s">
        <v>307</v>
      </c>
      <c r="I112" s="55" t="s">
        <v>307</v>
      </c>
      <c r="J112" s="55" t="s">
        <v>306</v>
      </c>
      <c r="K112" s="55" t="s">
        <v>307</v>
      </c>
      <c r="L112" s="70"/>
      <c r="M112" s="99">
        <f t="shared" si="6"/>
        <v>14</v>
      </c>
      <c r="N112" s="99">
        <f>IF(ISBLANK(G112),0,VLOOKUP(G112,'DATA VALIDATION'!$J$3:$K$7,2,FALSE))+IF(ISBLANK(H112),0,VLOOKUP(H112,'DATA VALIDATION'!$J$3:$K$7,2,FALSE))+IF(ISBLANK(I112),0,VLOOKUP(I112,'DATA VALIDATION'!$J$3:$K$7,2,FALSE))+IF(ISBLANK(J112),0,VLOOKUP(J112,'DATA VALIDATION'!$J$3:$K$7,2,FALSE))+IF(ISBLANK(K112),0,VLOOKUP(K112,'DATA VALIDATION'!$J$3:$K$7,2,FALSE))+IF(ISBLANK(L112),0,VLOOKUP(L112,'DATA VALIDATION'!$J$3:$K$7,2,FALSE))</f>
        <v>14</v>
      </c>
      <c r="O112" s="100" t="str">
        <f t="shared" si="7"/>
        <v>B</v>
      </c>
      <c r="P112" s="101" t="str">
        <f>IF(COUNTA(G112:L112)=4,VLOOKUP(N112,'DATA VALIDATION'!$J$10:$L$13,3,TRUE),IF(COUNTA(G112:L112)=5,VLOOKUP(N112,'DATA VALIDATION'!$J$16:$L$19,3,TRUE),IF(COUNTA(G112:L112)=6,VLOOKUP(N112,'DATA VALIDATION'!$J$22:$L$25,3,TRUE),"")))</f>
        <v>B</v>
      </c>
      <c r="Q112" s="55" t="s">
        <v>308</v>
      </c>
      <c r="R112" s="55" t="s">
        <v>250</v>
      </c>
      <c r="S112" s="12"/>
      <c r="T112" s="95"/>
      <c r="U112" s="95"/>
      <c r="V112" s="95"/>
      <c r="W112" s="95"/>
      <c r="X112" s="95"/>
      <c r="Y112" s="96"/>
      <c r="Z112" s="96"/>
      <c r="AA112" s="96"/>
      <c r="AB112" s="95"/>
      <c r="AC112" s="95"/>
      <c r="AD112" s="95"/>
      <c r="AE112" s="95"/>
      <c r="AF112" s="95"/>
    </row>
    <row r="113" spans="1:32" ht="16.5" customHeight="1">
      <c r="A113" s="55" t="s">
        <v>320</v>
      </c>
      <c r="B113" s="69">
        <v>3</v>
      </c>
      <c r="C113" s="29">
        <v>25</v>
      </c>
      <c r="D113" s="15" t="s">
        <v>40</v>
      </c>
      <c r="E113" s="55" t="str">
        <f>VLOOKUP(D113,'ATHLETE LIST'!A$2:B$151,2,FALSE)</f>
        <v>ETIN</v>
      </c>
      <c r="F113" s="55" t="s">
        <v>26</v>
      </c>
      <c r="G113" s="55" t="s">
        <v>306</v>
      </c>
      <c r="H113" s="55" t="s">
        <v>306</v>
      </c>
      <c r="I113" s="55" t="s">
        <v>306</v>
      </c>
      <c r="J113" s="55" t="s">
        <v>306</v>
      </c>
      <c r="K113" s="55" t="s">
        <v>311</v>
      </c>
      <c r="L113" s="70"/>
      <c r="M113" s="99">
        <f t="shared" si="6"/>
        <v>9</v>
      </c>
      <c r="N113" s="99">
        <f>IF(ISBLANK(G113),0,VLOOKUP(G113,'DATA VALIDATION'!$J$3:$K$7,2,FALSE))+IF(ISBLANK(H113),0,VLOOKUP(H113,'DATA VALIDATION'!$J$3:$K$7,2,FALSE))+IF(ISBLANK(I113),0,VLOOKUP(I113,'DATA VALIDATION'!$J$3:$K$7,2,FALSE))+IF(ISBLANK(J113),0,VLOOKUP(J113,'DATA VALIDATION'!$J$3:$K$7,2,FALSE))+IF(ISBLANK(K113),0,VLOOKUP(K113,'DATA VALIDATION'!$J$3:$K$7,2,FALSE))+IF(ISBLANK(L113),0,VLOOKUP(L113,'DATA VALIDATION'!$J$3:$K$7,2,FALSE))</f>
        <v>9</v>
      </c>
      <c r="O113" s="100" t="str">
        <f t="shared" si="7"/>
        <v>C</v>
      </c>
      <c r="P113" s="101" t="str">
        <f>IF(COUNTA(G113:L113)=4,VLOOKUP(N113,'DATA VALIDATION'!$J$10:$L$13,3,TRUE),IF(COUNTA(G113:L113)=5,VLOOKUP(N113,'DATA VALIDATION'!$J$16:$L$19,3,TRUE),IF(COUNTA(G113:L113)=6,VLOOKUP(N113,'DATA VALIDATION'!$J$22:$L$25,3,TRUE),"")))</f>
        <v>C</v>
      </c>
      <c r="Q113" s="55" t="s">
        <v>308</v>
      </c>
      <c r="R113" s="55" t="s">
        <v>250</v>
      </c>
      <c r="S113" s="12"/>
      <c r="T113" s="95"/>
      <c r="U113" s="95"/>
      <c r="V113" s="95"/>
      <c r="W113" s="95"/>
      <c r="X113" s="95"/>
      <c r="Y113" s="96"/>
      <c r="Z113" s="96"/>
      <c r="AA113" s="96"/>
      <c r="AB113" s="95"/>
      <c r="AC113" s="95"/>
      <c r="AD113" s="95"/>
      <c r="AE113" s="95"/>
      <c r="AF113" s="95"/>
    </row>
    <row r="114" spans="1:32" ht="16.5" customHeight="1">
      <c r="A114" s="55" t="s">
        <v>320</v>
      </c>
      <c r="B114" s="69">
        <v>3</v>
      </c>
      <c r="C114" s="29">
        <v>26</v>
      </c>
      <c r="D114" s="15" t="s">
        <v>43</v>
      </c>
      <c r="E114" s="55" t="str">
        <f>VLOOKUP(D114,'ATHLETE LIST'!A$2:B$151,2,FALSE)</f>
        <v>ATLK</v>
      </c>
      <c r="F114" s="55" t="s">
        <v>26</v>
      </c>
      <c r="G114" s="55" t="s">
        <v>306</v>
      </c>
      <c r="H114" s="55" t="s">
        <v>306</v>
      </c>
      <c r="I114" s="55" t="s">
        <v>306</v>
      </c>
      <c r="J114" s="55" t="s">
        <v>306</v>
      </c>
      <c r="K114" s="55" t="s">
        <v>307</v>
      </c>
      <c r="L114" s="70"/>
      <c r="M114" s="99">
        <f t="shared" si="6"/>
        <v>11</v>
      </c>
      <c r="N114" s="99">
        <f>IF(ISBLANK(G114),0,VLOOKUP(G114,'DATA VALIDATION'!$J$3:$K$7,2,FALSE))+IF(ISBLANK(H114),0,VLOOKUP(H114,'DATA VALIDATION'!$J$3:$K$7,2,FALSE))+IF(ISBLANK(I114),0,VLOOKUP(I114,'DATA VALIDATION'!$J$3:$K$7,2,FALSE))+IF(ISBLANK(J114),0,VLOOKUP(J114,'DATA VALIDATION'!$J$3:$K$7,2,FALSE))+IF(ISBLANK(K114),0,VLOOKUP(K114,'DATA VALIDATION'!$J$3:$K$7,2,FALSE))+IF(ISBLANK(L114),0,VLOOKUP(L114,'DATA VALIDATION'!$J$3:$K$7,2,FALSE))</f>
        <v>11</v>
      </c>
      <c r="O114" s="100" t="str">
        <f t="shared" si="7"/>
        <v>C</v>
      </c>
      <c r="P114" s="101" t="str">
        <f>IF(COUNTA(G114:L114)=4,VLOOKUP(N114,'DATA VALIDATION'!$J$10:$L$13,3,TRUE),IF(COUNTA(G114:L114)=5,VLOOKUP(N114,'DATA VALIDATION'!$J$16:$L$19,3,TRUE),IF(COUNTA(G114:L114)=6,VLOOKUP(N114,'DATA VALIDATION'!$J$22:$L$25,3,TRUE),"")))</f>
        <v>C</v>
      </c>
      <c r="Q114" s="55" t="s">
        <v>308</v>
      </c>
      <c r="R114" s="55" t="s">
        <v>250</v>
      </c>
      <c r="S114" s="12"/>
      <c r="T114" s="95"/>
      <c r="U114" s="95"/>
      <c r="V114" s="95"/>
      <c r="W114" s="95"/>
      <c r="X114" s="95"/>
      <c r="Y114" s="96"/>
      <c r="Z114" s="96"/>
      <c r="AA114" s="96"/>
      <c r="AB114" s="95"/>
      <c r="AC114" s="95"/>
      <c r="AD114" s="95"/>
      <c r="AE114" s="95"/>
      <c r="AF114" s="95"/>
    </row>
    <row r="115" spans="1:32" ht="16.5" customHeight="1">
      <c r="A115" s="55" t="s">
        <v>320</v>
      </c>
      <c r="B115" s="69">
        <v>4</v>
      </c>
      <c r="C115" s="29">
        <v>20</v>
      </c>
      <c r="D115" s="15" t="s">
        <v>64</v>
      </c>
      <c r="E115" s="55" t="str">
        <f>VLOOKUP(D115,'ATHLETE LIST'!A$2:B$151,2,FALSE)</f>
        <v>ATLK</v>
      </c>
      <c r="F115" s="55" t="s">
        <v>27</v>
      </c>
      <c r="G115" s="55" t="s">
        <v>307</v>
      </c>
      <c r="H115" s="55" t="s">
        <v>306</v>
      </c>
      <c r="I115" s="55" t="s">
        <v>306</v>
      </c>
      <c r="J115" s="55" t="s">
        <v>306</v>
      </c>
      <c r="K115" s="55" t="s">
        <v>306</v>
      </c>
      <c r="L115" s="70"/>
      <c r="M115" s="99">
        <f t="shared" si="6"/>
        <v>11</v>
      </c>
      <c r="N115" s="99">
        <f>IF(ISBLANK(G115),0,VLOOKUP(G115,'DATA VALIDATION'!$J$3:$K$7,2,FALSE))+IF(ISBLANK(H115),0,VLOOKUP(H115,'DATA VALIDATION'!$J$3:$K$7,2,FALSE))+IF(ISBLANK(I115),0,VLOOKUP(I115,'DATA VALIDATION'!$J$3:$K$7,2,FALSE))+IF(ISBLANK(J115),0,VLOOKUP(J115,'DATA VALIDATION'!$J$3:$K$7,2,FALSE))+IF(ISBLANK(K115),0,VLOOKUP(K115,'DATA VALIDATION'!$J$3:$K$7,2,FALSE))+IF(ISBLANK(L115),0,VLOOKUP(L115,'DATA VALIDATION'!$J$3:$K$7,2,FALSE))</f>
        <v>11</v>
      </c>
      <c r="O115" s="100" t="str">
        <f t="shared" si="7"/>
        <v>C</v>
      </c>
      <c r="P115" s="101" t="str">
        <f>IF(COUNTA(G115:L115)=4,VLOOKUP(N115,'DATA VALIDATION'!$J$10:$L$13,3,TRUE),IF(COUNTA(G115:L115)=5,VLOOKUP(N115,'DATA VALIDATION'!$J$16:$L$19,3,TRUE),IF(COUNTA(G115:L115)=6,VLOOKUP(N115,'DATA VALIDATION'!$J$22:$L$25,3,TRUE),"")))</f>
        <v>C</v>
      </c>
      <c r="Q115" s="55" t="s">
        <v>308</v>
      </c>
      <c r="R115" s="55" t="s">
        <v>250</v>
      </c>
      <c r="S115" s="12"/>
      <c r="T115" s="95"/>
      <c r="U115" s="95"/>
      <c r="V115" s="95"/>
      <c r="W115" s="95"/>
      <c r="X115" s="95"/>
      <c r="Y115" s="96"/>
      <c r="Z115" s="96"/>
      <c r="AA115" s="96"/>
      <c r="AB115" s="95"/>
      <c r="AC115" s="95"/>
      <c r="AD115" s="95"/>
      <c r="AE115" s="95"/>
      <c r="AF115" s="95"/>
    </row>
    <row r="116" spans="1:32" ht="16.5" customHeight="1">
      <c r="A116" s="55" t="s">
        <v>320</v>
      </c>
      <c r="B116" s="69">
        <v>4</v>
      </c>
      <c r="C116" s="29">
        <v>21</v>
      </c>
      <c r="D116" s="15" t="s">
        <v>52</v>
      </c>
      <c r="E116" s="55" t="str">
        <f>VLOOKUP(D116,'ATHLETE LIST'!A$2:B$151,2,FALSE)</f>
        <v>FBT</v>
      </c>
      <c r="F116" s="55" t="s">
        <v>27</v>
      </c>
      <c r="G116" s="55" t="s">
        <v>307</v>
      </c>
      <c r="H116" s="55" t="s">
        <v>306</v>
      </c>
      <c r="I116" s="55" t="s">
        <v>307</v>
      </c>
      <c r="J116" s="55" t="s">
        <v>307</v>
      </c>
      <c r="K116" s="55" t="s">
        <v>306</v>
      </c>
      <c r="L116" s="70"/>
      <c r="M116" s="99">
        <f t="shared" si="6"/>
        <v>13</v>
      </c>
      <c r="N116" s="99">
        <f>IF(ISBLANK(G116),0,VLOOKUP(G116,'DATA VALIDATION'!$J$3:$K$7,2,FALSE))+IF(ISBLANK(H116),0,VLOOKUP(H116,'DATA VALIDATION'!$J$3:$K$7,2,FALSE))+IF(ISBLANK(I116),0,VLOOKUP(I116,'DATA VALIDATION'!$J$3:$K$7,2,FALSE))+IF(ISBLANK(J116),0,VLOOKUP(J116,'DATA VALIDATION'!$J$3:$K$7,2,FALSE))+IF(ISBLANK(K116),0,VLOOKUP(K116,'DATA VALIDATION'!$J$3:$K$7,2,FALSE))+IF(ISBLANK(L116),0,VLOOKUP(L116,'DATA VALIDATION'!$J$3:$K$7,2,FALSE))</f>
        <v>13</v>
      </c>
      <c r="O116" s="100" t="str">
        <f t="shared" si="7"/>
        <v>B</v>
      </c>
      <c r="P116" s="101" t="str">
        <f>IF(COUNTA(G116:L116)=4,VLOOKUP(N116,'DATA VALIDATION'!$J$10:$L$13,3,TRUE),IF(COUNTA(G116:L116)=5,VLOOKUP(N116,'DATA VALIDATION'!$J$16:$L$19,3,TRUE),IF(COUNTA(G116:L116)=6,VLOOKUP(N116,'DATA VALIDATION'!$J$22:$L$25,3,TRUE),"")))</f>
        <v>B</v>
      </c>
      <c r="Q116" s="55" t="s">
        <v>308</v>
      </c>
      <c r="R116" s="55" t="s">
        <v>250</v>
      </c>
      <c r="S116" s="12"/>
      <c r="T116" s="95"/>
      <c r="U116" s="95"/>
      <c r="V116" s="95"/>
      <c r="W116" s="95"/>
      <c r="X116" s="95"/>
      <c r="Y116" s="96"/>
      <c r="Z116" s="96"/>
      <c r="AA116" s="96"/>
      <c r="AB116" s="95"/>
      <c r="AC116" s="95"/>
      <c r="AD116" s="95"/>
      <c r="AE116" s="95"/>
      <c r="AF116" s="95"/>
    </row>
    <row r="117" spans="1:32" ht="16.5" customHeight="1">
      <c r="A117" s="55" t="s">
        <v>320</v>
      </c>
      <c r="B117" s="69">
        <v>4</v>
      </c>
      <c r="C117" s="29">
        <v>22</v>
      </c>
      <c r="D117" s="15" t="s">
        <v>30</v>
      </c>
      <c r="E117" s="55" t="str">
        <f>VLOOKUP(D117,'ATHLETE LIST'!A$2:B$151,2,FALSE)</f>
        <v>ETIN</v>
      </c>
      <c r="F117" s="55" t="s">
        <v>27</v>
      </c>
      <c r="G117" s="55" t="s">
        <v>306</v>
      </c>
      <c r="H117" s="55" t="s">
        <v>311</v>
      </c>
      <c r="I117" s="55" t="s">
        <v>306</v>
      </c>
      <c r="J117" s="55" t="s">
        <v>311</v>
      </c>
      <c r="K117" s="55" t="s">
        <v>311</v>
      </c>
      <c r="L117" s="70"/>
      <c r="M117" s="99">
        <f t="shared" si="6"/>
        <v>7</v>
      </c>
      <c r="N117" s="99">
        <f>IF(ISBLANK(G117),0,VLOOKUP(G117,'DATA VALIDATION'!$J$3:$K$7,2,FALSE))+IF(ISBLANK(H117),0,VLOOKUP(H117,'DATA VALIDATION'!$J$3:$K$7,2,FALSE))+IF(ISBLANK(I117),0,VLOOKUP(I117,'DATA VALIDATION'!$J$3:$K$7,2,FALSE))+IF(ISBLANK(J117),0,VLOOKUP(J117,'DATA VALIDATION'!$J$3:$K$7,2,FALSE))+IF(ISBLANK(K117),0,VLOOKUP(K117,'DATA VALIDATION'!$J$3:$K$7,2,FALSE))+IF(ISBLANK(L117),0,VLOOKUP(L117,'DATA VALIDATION'!$J$3:$K$7,2,FALSE))</f>
        <v>7</v>
      </c>
      <c r="O117" s="71" t="str">
        <f t="shared" si="7"/>
        <v>D</v>
      </c>
      <c r="P117" s="68" t="str">
        <f>IF(COUNTA(G117:L117)=4,VLOOKUP(N117,'DATA VALIDATION'!$J$10:$L$13,3,TRUE),IF(COUNTA(G117:L117)=5,VLOOKUP(N117,'DATA VALIDATION'!$J$16:$L$19,3,TRUE),IF(COUNTA(G117:L117)=6,VLOOKUP(N117,'DATA VALIDATION'!$J$22:$L$25,3,TRUE),"")))</f>
        <v>D</v>
      </c>
      <c r="Q117" s="55" t="s">
        <v>308</v>
      </c>
      <c r="R117" s="55" t="s">
        <v>250</v>
      </c>
      <c r="S117" s="12"/>
      <c r="T117" s="95"/>
      <c r="U117" s="95"/>
      <c r="V117" s="95"/>
      <c r="W117" s="95"/>
      <c r="X117" s="95"/>
      <c r="Y117" s="96"/>
      <c r="Z117" s="96"/>
      <c r="AA117" s="96"/>
      <c r="AB117" s="95"/>
      <c r="AC117" s="95"/>
      <c r="AD117" s="95"/>
      <c r="AE117" s="95"/>
      <c r="AF117" s="95"/>
    </row>
    <row r="118" spans="1:32" ht="16.5" customHeight="1">
      <c r="A118" s="55" t="s">
        <v>320</v>
      </c>
      <c r="B118" s="69">
        <v>4</v>
      </c>
      <c r="C118" s="29">
        <v>23</v>
      </c>
      <c r="D118" s="15" t="s">
        <v>42</v>
      </c>
      <c r="E118" s="55" t="str">
        <f>VLOOKUP(D118,'ATHLETE LIST'!A$2:B$151,2,FALSE)</f>
        <v>STAR</v>
      </c>
      <c r="F118" s="55" t="s">
        <v>27</v>
      </c>
      <c r="G118" s="55" t="s">
        <v>311</v>
      </c>
      <c r="H118" s="55" t="s">
        <v>306</v>
      </c>
      <c r="I118" s="55" t="s">
        <v>306</v>
      </c>
      <c r="J118" s="55" t="s">
        <v>309</v>
      </c>
      <c r="K118" s="55" t="s">
        <v>311</v>
      </c>
      <c r="L118" s="70"/>
      <c r="M118" s="99">
        <f t="shared" si="6"/>
        <v>10</v>
      </c>
      <c r="N118" s="99">
        <f>IF(ISBLANK(G118),0,VLOOKUP(G118,'DATA VALIDATION'!$J$3:$K$7,2,FALSE))+IF(ISBLANK(H118),0,VLOOKUP(H118,'DATA VALIDATION'!$J$3:$K$7,2,FALSE))+IF(ISBLANK(I118),0,VLOOKUP(I118,'DATA VALIDATION'!$J$3:$K$7,2,FALSE))+IF(ISBLANK(J118),0,VLOOKUP(J118,'DATA VALIDATION'!$J$3:$K$7,2,FALSE))+IF(ISBLANK(K118),0,VLOOKUP(K118,'DATA VALIDATION'!$J$3:$K$7,2,FALSE))+IF(ISBLANK(L118),0,VLOOKUP(L118,'DATA VALIDATION'!$J$3:$K$7,2,FALSE))</f>
        <v>10</v>
      </c>
      <c r="O118" s="100" t="str">
        <f t="shared" si="7"/>
        <v>C</v>
      </c>
      <c r="P118" s="101" t="str">
        <f>IF(COUNTA(G118:L118)=4,VLOOKUP(N118,'DATA VALIDATION'!$J$10:$L$13,3,TRUE),IF(COUNTA(G118:L118)=5,VLOOKUP(N118,'DATA VALIDATION'!$J$16:$L$19,3,TRUE),IF(COUNTA(G118:L118)=6,VLOOKUP(N118,'DATA VALIDATION'!$J$22:$L$25,3,TRUE),"")))</f>
        <v>C</v>
      </c>
      <c r="Q118" s="55" t="s">
        <v>308</v>
      </c>
      <c r="R118" s="55" t="s">
        <v>250</v>
      </c>
      <c r="S118" s="12"/>
      <c r="T118" s="95"/>
      <c r="U118" s="95"/>
      <c r="V118" s="95"/>
      <c r="W118" s="95"/>
      <c r="X118" s="95"/>
      <c r="Y118" s="96"/>
      <c r="Z118" s="96"/>
      <c r="AA118" s="96"/>
      <c r="AB118" s="95"/>
      <c r="AC118" s="95"/>
      <c r="AD118" s="95"/>
      <c r="AE118" s="95"/>
      <c r="AF118" s="95"/>
    </row>
    <row r="119" spans="1:32" ht="16.5" customHeight="1">
      <c r="A119" s="55" t="s">
        <v>320</v>
      </c>
      <c r="B119" s="69">
        <v>4</v>
      </c>
      <c r="C119" s="29">
        <v>24</v>
      </c>
      <c r="D119" s="15" t="s">
        <v>50</v>
      </c>
      <c r="E119" s="55" t="str">
        <f>VLOOKUP(D119,'ATHLETE LIST'!A$2:B$151,2,FALSE)</f>
        <v>ATLK</v>
      </c>
      <c r="F119" s="55" t="s">
        <v>27</v>
      </c>
      <c r="G119" s="55" t="s">
        <v>311</v>
      </c>
      <c r="H119" s="55" t="s">
        <v>311</v>
      </c>
      <c r="I119" s="55" t="s">
        <v>306</v>
      </c>
      <c r="J119" s="55" t="s">
        <v>306</v>
      </c>
      <c r="K119" s="55" t="s">
        <v>306</v>
      </c>
      <c r="L119" s="70"/>
      <c r="M119" s="99">
        <f t="shared" si="6"/>
        <v>8</v>
      </c>
      <c r="N119" s="99">
        <f>IF(ISBLANK(G119),0,VLOOKUP(G119,'DATA VALIDATION'!$J$3:$K$7,2,FALSE))+IF(ISBLANK(H119),0,VLOOKUP(H119,'DATA VALIDATION'!$J$3:$K$7,2,FALSE))+IF(ISBLANK(I119),0,VLOOKUP(I119,'DATA VALIDATION'!$J$3:$K$7,2,FALSE))+IF(ISBLANK(J119),0,VLOOKUP(J119,'DATA VALIDATION'!$J$3:$K$7,2,FALSE))+IF(ISBLANK(K119),0,VLOOKUP(K119,'DATA VALIDATION'!$J$3:$K$7,2,FALSE))+IF(ISBLANK(L119),0,VLOOKUP(L119,'DATA VALIDATION'!$J$3:$K$7,2,FALSE))</f>
        <v>8</v>
      </c>
      <c r="O119" s="100" t="str">
        <f t="shared" si="7"/>
        <v>C</v>
      </c>
      <c r="P119" s="101" t="str">
        <f>IF(COUNTA(G119:L119)=4,VLOOKUP(N119,'DATA VALIDATION'!$J$10:$L$13,3,TRUE),IF(COUNTA(G119:L119)=5,VLOOKUP(N119,'DATA VALIDATION'!$J$16:$L$19,3,TRUE),IF(COUNTA(G119:L119)=6,VLOOKUP(N119,'DATA VALIDATION'!$J$22:$L$25,3,TRUE),"")))</f>
        <v>C</v>
      </c>
      <c r="Q119" s="55" t="s">
        <v>308</v>
      </c>
      <c r="R119" s="55" t="s">
        <v>250</v>
      </c>
      <c r="S119" s="12"/>
      <c r="T119" s="95"/>
      <c r="U119" s="95"/>
      <c r="V119" s="95"/>
      <c r="W119" s="95"/>
      <c r="X119" s="95"/>
      <c r="Y119" s="96"/>
      <c r="Z119" s="96"/>
      <c r="AA119" s="96"/>
      <c r="AB119" s="95"/>
      <c r="AC119" s="95"/>
      <c r="AD119" s="95"/>
      <c r="AE119" s="95"/>
      <c r="AF119" s="95"/>
    </row>
    <row r="120" spans="1:32" ht="16.5" customHeight="1">
      <c r="A120" s="55" t="s">
        <v>320</v>
      </c>
      <c r="B120" s="69">
        <v>4</v>
      </c>
      <c r="C120" s="29">
        <v>25</v>
      </c>
      <c r="D120" s="15" t="s">
        <v>54</v>
      </c>
      <c r="E120" s="55" t="str">
        <f>VLOOKUP(D120,'ATHLETE LIST'!A$2:B$151,2,FALSE)</f>
        <v>FBT</v>
      </c>
      <c r="F120" s="55" t="s">
        <v>27</v>
      </c>
      <c r="G120" s="55" t="s">
        <v>306</v>
      </c>
      <c r="H120" s="55" t="s">
        <v>311</v>
      </c>
      <c r="I120" s="55" t="s">
        <v>306</v>
      </c>
      <c r="J120" s="55" t="s">
        <v>306</v>
      </c>
      <c r="K120" s="55" t="s">
        <v>306</v>
      </c>
      <c r="L120" s="70"/>
      <c r="M120" s="99">
        <f t="shared" si="6"/>
        <v>9</v>
      </c>
      <c r="N120" s="99">
        <f>IF(ISBLANK(G120),0,VLOOKUP(G120,'DATA VALIDATION'!$J$3:$K$7,2,FALSE))+IF(ISBLANK(H120),0,VLOOKUP(H120,'DATA VALIDATION'!$J$3:$K$7,2,FALSE))+IF(ISBLANK(I120),0,VLOOKUP(I120,'DATA VALIDATION'!$J$3:$K$7,2,FALSE))+IF(ISBLANK(J120),0,VLOOKUP(J120,'DATA VALIDATION'!$J$3:$K$7,2,FALSE))+IF(ISBLANK(K120),0,VLOOKUP(K120,'DATA VALIDATION'!$J$3:$K$7,2,FALSE))+IF(ISBLANK(L120),0,VLOOKUP(L120,'DATA VALIDATION'!$J$3:$K$7,2,FALSE))</f>
        <v>9</v>
      </c>
      <c r="O120" s="100" t="str">
        <f t="shared" si="7"/>
        <v>C</v>
      </c>
      <c r="P120" s="101" t="str">
        <f>IF(COUNTA(G120:L120)=4,VLOOKUP(N120,'DATA VALIDATION'!$J$10:$L$13,3,TRUE),IF(COUNTA(G120:L120)=5,VLOOKUP(N120,'DATA VALIDATION'!$J$16:$L$19,3,TRUE),IF(COUNTA(G120:L120)=6,VLOOKUP(N120,'DATA VALIDATION'!$J$22:$L$25,3,TRUE),"")))</f>
        <v>C</v>
      </c>
      <c r="Q120" s="55" t="s">
        <v>308</v>
      </c>
      <c r="R120" s="55" t="s">
        <v>250</v>
      </c>
      <c r="S120" s="12"/>
      <c r="T120" s="95"/>
      <c r="U120" s="95"/>
      <c r="V120" s="95"/>
      <c r="W120" s="95"/>
      <c r="X120" s="95"/>
      <c r="Y120" s="96"/>
      <c r="Z120" s="96"/>
      <c r="AA120" s="96"/>
      <c r="AB120" s="95"/>
      <c r="AC120" s="95"/>
      <c r="AD120" s="95"/>
      <c r="AE120" s="95"/>
      <c r="AF120" s="95"/>
    </row>
    <row r="121" spans="1:32" ht="16.5" customHeight="1">
      <c r="A121" s="55" t="s">
        <v>320</v>
      </c>
      <c r="B121" s="69">
        <v>4</v>
      </c>
      <c r="C121" s="29">
        <v>26</v>
      </c>
      <c r="D121" s="15" t="s">
        <v>55</v>
      </c>
      <c r="E121" s="55" t="str">
        <f>VLOOKUP(D121,'ATHLETE LIST'!A$2:B$151,2,FALSE)</f>
        <v>ETIN</v>
      </c>
      <c r="F121" s="55" t="s">
        <v>27</v>
      </c>
      <c r="G121" s="55" t="s">
        <v>311</v>
      </c>
      <c r="H121" s="55" t="s">
        <v>311</v>
      </c>
      <c r="I121" s="55" t="s">
        <v>306</v>
      </c>
      <c r="J121" s="55" t="s">
        <v>311</v>
      </c>
      <c r="K121" s="55" t="s">
        <v>311</v>
      </c>
      <c r="L121" s="70"/>
      <c r="M121" s="99">
        <f t="shared" si="6"/>
        <v>6</v>
      </c>
      <c r="N121" s="99">
        <f>IF(ISBLANK(G121),0,VLOOKUP(G121,'DATA VALIDATION'!$J$3:$K$7,2,FALSE))+IF(ISBLANK(H121),0,VLOOKUP(H121,'DATA VALIDATION'!$J$3:$K$7,2,FALSE))+IF(ISBLANK(I121),0,VLOOKUP(I121,'DATA VALIDATION'!$J$3:$K$7,2,FALSE))+IF(ISBLANK(J121),0,VLOOKUP(J121,'DATA VALIDATION'!$J$3:$K$7,2,FALSE))+IF(ISBLANK(K121),0,VLOOKUP(K121,'DATA VALIDATION'!$J$3:$K$7,2,FALSE))+IF(ISBLANK(L121),0,VLOOKUP(L121,'DATA VALIDATION'!$J$3:$K$7,2,FALSE))</f>
        <v>6</v>
      </c>
      <c r="O121" s="71" t="str">
        <f t="shared" si="7"/>
        <v>D</v>
      </c>
      <c r="P121" s="68" t="str">
        <f>IF(COUNTA(G121:L121)=4,VLOOKUP(N121,'DATA VALIDATION'!$J$10:$L$13,3,TRUE),IF(COUNTA(G121:L121)=5,VLOOKUP(N121,'DATA VALIDATION'!$J$16:$L$19,3,TRUE),IF(COUNTA(G121:L121)=6,VLOOKUP(N121,'DATA VALIDATION'!$J$22:$L$25,3,TRUE),"")))</f>
        <v>D</v>
      </c>
      <c r="Q121" s="55" t="s">
        <v>308</v>
      </c>
      <c r="R121" s="55" t="s">
        <v>250</v>
      </c>
      <c r="S121" s="12"/>
      <c r="T121" s="95"/>
      <c r="U121" s="95"/>
      <c r="V121" s="95"/>
      <c r="W121" s="95"/>
      <c r="X121" s="95"/>
      <c r="Y121" s="96"/>
      <c r="Z121" s="96"/>
      <c r="AA121" s="96"/>
      <c r="AB121" s="95"/>
      <c r="AC121" s="95"/>
      <c r="AD121" s="95"/>
      <c r="AE121" s="95"/>
      <c r="AF121" s="95"/>
    </row>
    <row r="122" spans="1:32" ht="16.5" customHeight="1">
      <c r="A122" s="55" t="s">
        <v>320</v>
      </c>
      <c r="B122" s="69">
        <v>5</v>
      </c>
      <c r="C122" s="29">
        <v>20</v>
      </c>
      <c r="D122" s="15" t="s">
        <v>35</v>
      </c>
      <c r="E122" s="55" t="str">
        <f>VLOOKUP(D122,'ATHLETE LIST'!A$2:B$151,2,FALSE)</f>
        <v>ATLK</v>
      </c>
      <c r="F122" s="55" t="s">
        <v>28</v>
      </c>
      <c r="G122" s="55" t="s">
        <v>306</v>
      </c>
      <c r="H122" s="55" t="s">
        <v>309</v>
      </c>
      <c r="I122" s="55" t="s">
        <v>306</v>
      </c>
      <c r="J122" s="55" t="s">
        <v>311</v>
      </c>
      <c r="K122" s="55" t="s">
        <v>307</v>
      </c>
      <c r="L122" s="70"/>
      <c r="M122" s="99">
        <f t="shared" si="6"/>
        <v>12</v>
      </c>
      <c r="N122" s="99">
        <f>IF(ISBLANK(G122),0,VLOOKUP(G122,'DATA VALIDATION'!$J$3:$K$7,2,FALSE))+IF(ISBLANK(H122),0,VLOOKUP(H122,'DATA VALIDATION'!$J$3:$K$7,2,FALSE))+IF(ISBLANK(I122),0,VLOOKUP(I122,'DATA VALIDATION'!$J$3:$K$7,2,FALSE))+IF(ISBLANK(J122),0,VLOOKUP(J122,'DATA VALIDATION'!$J$3:$K$7,2,FALSE))+IF(ISBLANK(K122),0,VLOOKUP(K122,'DATA VALIDATION'!$J$3:$K$7,2,FALSE))+IF(ISBLANK(L122),0,VLOOKUP(L122,'DATA VALIDATION'!$J$3:$K$7,2,FALSE))</f>
        <v>12</v>
      </c>
      <c r="O122" s="100" t="str">
        <f t="shared" si="7"/>
        <v>C</v>
      </c>
      <c r="P122" s="101" t="str">
        <f>IF(COUNTA(G122:L122)=4,VLOOKUP(N122,'DATA VALIDATION'!$J$10:$L$13,3,TRUE),IF(COUNTA(G122:L122)=5,VLOOKUP(N122,'DATA VALIDATION'!$J$16:$L$19,3,TRUE),IF(COUNTA(G122:L122)=6,VLOOKUP(N122,'DATA VALIDATION'!$J$22:$L$25,3,TRUE),"")))</f>
        <v>C</v>
      </c>
      <c r="Q122" s="55" t="s">
        <v>308</v>
      </c>
      <c r="R122" s="55" t="s">
        <v>250</v>
      </c>
      <c r="S122" s="12"/>
      <c r="T122" s="95"/>
      <c r="U122" s="95"/>
      <c r="V122" s="95"/>
      <c r="W122" s="95"/>
      <c r="X122" s="95"/>
      <c r="Y122" s="96"/>
      <c r="Z122" s="96"/>
      <c r="AA122" s="96"/>
      <c r="AB122" s="95"/>
      <c r="AC122" s="95"/>
      <c r="AD122" s="95"/>
      <c r="AE122" s="95"/>
      <c r="AF122" s="95"/>
    </row>
    <row r="123" spans="1:32" ht="16.5" customHeight="1">
      <c r="A123" s="55" t="s">
        <v>320</v>
      </c>
      <c r="B123" s="69">
        <v>5</v>
      </c>
      <c r="C123" s="29">
        <v>21</v>
      </c>
      <c r="D123" s="15" t="s">
        <v>46</v>
      </c>
      <c r="E123" s="55" t="str">
        <f>VLOOKUP(D123,'ATHLETE LIST'!A$2:B$151,2,FALSE)</f>
        <v>ETIN</v>
      </c>
      <c r="F123" s="55" t="s">
        <v>28</v>
      </c>
      <c r="G123" s="55" t="s">
        <v>306</v>
      </c>
      <c r="H123" s="55" t="s">
        <v>311</v>
      </c>
      <c r="I123" s="55" t="s">
        <v>306</v>
      </c>
      <c r="J123" s="55" t="s">
        <v>306</v>
      </c>
      <c r="K123" s="55" t="s">
        <v>306</v>
      </c>
      <c r="L123" s="70"/>
      <c r="M123" s="99">
        <f t="shared" si="6"/>
        <v>9</v>
      </c>
      <c r="N123" s="99">
        <f>IF(ISBLANK(G123),0,VLOOKUP(G123,'DATA VALIDATION'!$J$3:$K$7,2,FALSE))+IF(ISBLANK(H123),0,VLOOKUP(H123,'DATA VALIDATION'!$J$3:$K$7,2,FALSE))+IF(ISBLANK(I123),0,VLOOKUP(I123,'DATA VALIDATION'!$J$3:$K$7,2,FALSE))+IF(ISBLANK(J123),0,VLOOKUP(J123,'DATA VALIDATION'!$J$3:$K$7,2,FALSE))+IF(ISBLANK(K123),0,VLOOKUP(K123,'DATA VALIDATION'!$J$3:$K$7,2,FALSE))+IF(ISBLANK(L123),0,VLOOKUP(L123,'DATA VALIDATION'!$J$3:$K$7,2,FALSE))</f>
        <v>9</v>
      </c>
      <c r="O123" s="100" t="str">
        <f t="shared" si="7"/>
        <v>C</v>
      </c>
      <c r="P123" s="101" t="str">
        <f>IF(COUNTA(G123:L123)=4,VLOOKUP(N123,'DATA VALIDATION'!$J$10:$L$13,3,TRUE),IF(COUNTA(G123:L123)=5,VLOOKUP(N123,'DATA VALIDATION'!$J$16:$L$19,3,TRUE),IF(COUNTA(G123:L123)=6,VLOOKUP(N123,'DATA VALIDATION'!$J$22:$L$25,3,TRUE),"")))</f>
        <v>C</v>
      </c>
      <c r="Q123" s="55" t="s">
        <v>308</v>
      </c>
      <c r="R123" s="55" t="s">
        <v>250</v>
      </c>
      <c r="S123" s="12"/>
      <c r="T123" s="95"/>
      <c r="U123" s="95"/>
      <c r="V123" s="95"/>
      <c r="W123" s="95"/>
      <c r="X123" s="95"/>
      <c r="Y123" s="96"/>
      <c r="Z123" s="96"/>
      <c r="AA123" s="96"/>
      <c r="AB123" s="95"/>
      <c r="AC123" s="95"/>
      <c r="AD123" s="95"/>
      <c r="AE123" s="95"/>
      <c r="AF123" s="95"/>
    </row>
    <row r="124" spans="1:32" ht="16.5" customHeight="1">
      <c r="A124" s="55" t="s">
        <v>320</v>
      </c>
      <c r="B124" s="69">
        <v>5</v>
      </c>
      <c r="C124" s="29">
        <v>22</v>
      </c>
      <c r="D124" s="15" t="s">
        <v>47</v>
      </c>
      <c r="E124" s="55" t="str">
        <f>VLOOKUP(D124,'ATHLETE LIST'!A$2:B$151,2,FALSE)</f>
        <v>ETIN</v>
      </c>
      <c r="F124" s="55" t="s">
        <v>28</v>
      </c>
      <c r="G124" s="55" t="s">
        <v>306</v>
      </c>
      <c r="H124" s="55" t="s">
        <v>311</v>
      </c>
      <c r="I124" s="55" t="s">
        <v>306</v>
      </c>
      <c r="J124" s="55" t="s">
        <v>309</v>
      </c>
      <c r="K124" s="55" t="s">
        <v>306</v>
      </c>
      <c r="L124" s="70"/>
      <c r="M124" s="99">
        <f t="shared" si="6"/>
        <v>11</v>
      </c>
      <c r="N124" s="99">
        <f>IF(ISBLANK(G124),0,VLOOKUP(G124,'DATA VALIDATION'!$J$3:$K$7,2,FALSE))+IF(ISBLANK(H124),0,VLOOKUP(H124,'DATA VALIDATION'!$J$3:$K$7,2,FALSE))+IF(ISBLANK(I124),0,VLOOKUP(I124,'DATA VALIDATION'!$J$3:$K$7,2,FALSE))+IF(ISBLANK(J124),0,VLOOKUP(J124,'DATA VALIDATION'!$J$3:$K$7,2,FALSE))+IF(ISBLANK(K124),0,VLOOKUP(K124,'DATA VALIDATION'!$J$3:$K$7,2,FALSE))+IF(ISBLANK(L124),0,VLOOKUP(L124,'DATA VALIDATION'!$J$3:$K$7,2,FALSE))</f>
        <v>11</v>
      </c>
      <c r="O124" s="100" t="str">
        <f t="shared" si="7"/>
        <v>C</v>
      </c>
      <c r="P124" s="101" t="str">
        <f>IF(COUNTA(G124:L124)=4,VLOOKUP(N124,'DATA VALIDATION'!$J$10:$L$13,3,TRUE),IF(COUNTA(G124:L124)=5,VLOOKUP(N124,'DATA VALIDATION'!$J$16:$L$19,3,TRUE),IF(COUNTA(G124:L124)=6,VLOOKUP(N124,'DATA VALIDATION'!$J$22:$L$25,3,TRUE),"")))</f>
        <v>C</v>
      </c>
      <c r="Q124" s="55" t="s">
        <v>308</v>
      </c>
      <c r="R124" s="55" t="s">
        <v>250</v>
      </c>
      <c r="S124" s="12"/>
      <c r="T124" s="95"/>
      <c r="U124" s="95"/>
      <c r="V124" s="95"/>
      <c r="W124" s="95"/>
      <c r="X124" s="95"/>
      <c r="Y124" s="96"/>
      <c r="Z124" s="96"/>
      <c r="AA124" s="96"/>
      <c r="AB124" s="95"/>
      <c r="AC124" s="95"/>
      <c r="AD124" s="95"/>
      <c r="AE124" s="95"/>
      <c r="AF124" s="95"/>
    </row>
    <row r="125" spans="1:32" ht="16.5" customHeight="1">
      <c r="A125" s="55" t="s">
        <v>320</v>
      </c>
      <c r="B125" s="69">
        <v>5</v>
      </c>
      <c r="C125" s="29">
        <v>23</v>
      </c>
      <c r="D125" s="15" t="s">
        <v>33</v>
      </c>
      <c r="E125" s="55" t="str">
        <f>VLOOKUP(D125,'ATHLETE LIST'!A$2:B$151,2,FALSE)</f>
        <v>FBT</v>
      </c>
      <c r="F125" s="55" t="s">
        <v>28</v>
      </c>
      <c r="G125" s="70"/>
      <c r="H125" s="70"/>
      <c r="I125" s="70"/>
      <c r="J125" s="70"/>
      <c r="K125" s="70"/>
      <c r="L125" s="70"/>
      <c r="M125" s="99">
        <f t="shared" si="6"/>
        <v>0</v>
      </c>
      <c r="N125" s="99">
        <f>IF(ISBLANK(G125),0,VLOOKUP(G125,'DATA VALIDATION'!$J$3:$K$7,2,FALSE))+IF(ISBLANK(H125),0,VLOOKUP(H125,'DATA VALIDATION'!$J$3:$K$7,2,FALSE))+IF(ISBLANK(I125),0,VLOOKUP(I125,'DATA VALIDATION'!$J$3:$K$7,2,FALSE))+IF(ISBLANK(J125),0,VLOOKUP(J125,'DATA VALIDATION'!$J$3:$K$7,2,FALSE))+IF(ISBLANK(K125),0,VLOOKUP(K125,'DATA VALIDATION'!$J$3:$K$7,2,FALSE))+IF(ISBLANK(L125),0,VLOOKUP(L125,'DATA VALIDATION'!$J$3:$K$7,2,FALSE))</f>
        <v>0</v>
      </c>
      <c r="O125" s="71" t="str">
        <f t="shared" si="7"/>
        <v/>
      </c>
      <c r="P125" s="68" t="str">
        <f>IF(COUNTA(G125:L125)=4,VLOOKUP(N125,'DATA VALIDATION'!$J$10:$L$13,3,TRUE),IF(COUNTA(G125:L125)=5,VLOOKUP(N125,'DATA VALIDATION'!$J$16:$L$19,3,TRUE),IF(COUNTA(G125:L125)=6,VLOOKUP(N125,'DATA VALIDATION'!$J$22:$L$25,3,TRUE),"")))</f>
        <v/>
      </c>
      <c r="Q125" s="55" t="s">
        <v>308</v>
      </c>
      <c r="R125" s="55" t="s">
        <v>250</v>
      </c>
      <c r="S125" s="12"/>
      <c r="T125" s="95"/>
      <c r="U125" s="95"/>
      <c r="V125" s="95"/>
      <c r="W125" s="95"/>
      <c r="X125" s="95"/>
      <c r="Y125" s="96"/>
      <c r="Z125" s="96"/>
      <c r="AA125" s="96"/>
      <c r="AB125" s="95"/>
      <c r="AC125" s="95"/>
      <c r="AD125" s="95"/>
      <c r="AE125" s="95"/>
      <c r="AF125" s="95"/>
    </row>
    <row r="126" spans="1:32" ht="16.5" customHeight="1">
      <c r="A126" s="55" t="s">
        <v>320</v>
      </c>
      <c r="B126" s="69">
        <v>5</v>
      </c>
      <c r="C126" s="29">
        <v>24</v>
      </c>
      <c r="D126" s="15" t="s">
        <v>53</v>
      </c>
      <c r="E126" s="55" t="str">
        <f>VLOOKUP(D126,'ATHLETE LIST'!A$2:B$151,2,FALSE)</f>
        <v>STAR</v>
      </c>
      <c r="F126" s="55" t="s">
        <v>28</v>
      </c>
      <c r="G126" s="55" t="s">
        <v>306</v>
      </c>
      <c r="H126" s="55" t="s">
        <v>306</v>
      </c>
      <c r="I126" s="55" t="s">
        <v>306</v>
      </c>
      <c r="J126" s="55" t="s">
        <v>311</v>
      </c>
      <c r="K126" s="55" t="s">
        <v>306</v>
      </c>
      <c r="L126" s="70"/>
      <c r="M126" s="99">
        <f t="shared" si="6"/>
        <v>9</v>
      </c>
      <c r="N126" s="99">
        <f>IF(ISBLANK(G126),0,VLOOKUP(G126,'DATA VALIDATION'!$J$3:$K$7,2,FALSE))+IF(ISBLANK(H126),0,VLOOKUP(H126,'DATA VALIDATION'!$J$3:$K$7,2,FALSE))+IF(ISBLANK(I126),0,VLOOKUP(I126,'DATA VALIDATION'!$J$3:$K$7,2,FALSE))+IF(ISBLANK(J126),0,VLOOKUP(J126,'DATA VALIDATION'!$J$3:$K$7,2,FALSE))+IF(ISBLANK(K126),0,VLOOKUP(K126,'DATA VALIDATION'!$J$3:$K$7,2,FALSE))+IF(ISBLANK(L126),0,VLOOKUP(L126,'DATA VALIDATION'!$J$3:$K$7,2,FALSE))</f>
        <v>9</v>
      </c>
      <c r="O126" s="100" t="str">
        <f t="shared" si="7"/>
        <v>C</v>
      </c>
      <c r="P126" s="101" t="str">
        <f>IF(COUNTA(G126:L126)=4,VLOOKUP(N126,'DATA VALIDATION'!$J$10:$L$13,3,TRUE),IF(COUNTA(G126:L126)=5,VLOOKUP(N126,'DATA VALIDATION'!$J$16:$L$19,3,TRUE),IF(COUNTA(G126:L126)=6,VLOOKUP(N126,'DATA VALIDATION'!$J$22:$L$25,3,TRUE),"")))</f>
        <v>C</v>
      </c>
      <c r="Q126" s="55" t="s">
        <v>308</v>
      </c>
      <c r="R126" s="55" t="s">
        <v>250</v>
      </c>
      <c r="S126" s="12"/>
      <c r="T126" s="95"/>
      <c r="U126" s="95"/>
      <c r="V126" s="95"/>
      <c r="W126" s="95"/>
      <c r="X126" s="95"/>
      <c r="Y126" s="96"/>
      <c r="Z126" s="96"/>
      <c r="AA126" s="96"/>
      <c r="AB126" s="95"/>
      <c r="AC126" s="95"/>
      <c r="AD126" s="95"/>
      <c r="AE126" s="95"/>
      <c r="AF126" s="95"/>
    </row>
    <row r="127" spans="1:32" ht="16.5" customHeight="1">
      <c r="A127" s="55" t="s">
        <v>320</v>
      </c>
      <c r="B127" s="69">
        <v>5</v>
      </c>
      <c r="C127" s="29">
        <v>25</v>
      </c>
      <c r="D127" s="15" t="s">
        <v>312</v>
      </c>
      <c r="E127" s="55" t="str">
        <f>VLOOKUP(D127,'ATHLETE LIST'!A$2:B$151,2,FALSE)</f>
        <v>ATLK</v>
      </c>
      <c r="F127" s="55" t="s">
        <v>28</v>
      </c>
      <c r="G127" s="55" t="s">
        <v>306</v>
      </c>
      <c r="H127" s="55" t="s">
        <v>306</v>
      </c>
      <c r="I127" s="55" t="s">
        <v>311</v>
      </c>
      <c r="J127" s="55" t="s">
        <v>311</v>
      </c>
      <c r="K127" s="55" t="s">
        <v>311</v>
      </c>
      <c r="L127" s="70"/>
      <c r="M127" s="99">
        <f t="shared" si="6"/>
        <v>7</v>
      </c>
      <c r="N127" s="99">
        <f>IF(ISBLANK(G127),0,VLOOKUP(G127,'DATA VALIDATION'!$J$3:$K$7,2,FALSE))+IF(ISBLANK(H127),0,VLOOKUP(H127,'DATA VALIDATION'!$J$3:$K$7,2,FALSE))+IF(ISBLANK(I127),0,VLOOKUP(I127,'DATA VALIDATION'!$J$3:$K$7,2,FALSE))+IF(ISBLANK(J127),0,VLOOKUP(J127,'DATA VALIDATION'!$J$3:$K$7,2,FALSE))+IF(ISBLANK(K127),0,VLOOKUP(K127,'DATA VALIDATION'!$J$3:$K$7,2,FALSE))+IF(ISBLANK(L127),0,VLOOKUP(L127,'DATA VALIDATION'!$J$3:$K$7,2,FALSE))</f>
        <v>7</v>
      </c>
      <c r="O127" s="71" t="str">
        <f t="shared" si="7"/>
        <v>D</v>
      </c>
      <c r="P127" s="68" t="str">
        <f>IF(COUNTA(G127:L127)=4,VLOOKUP(N127,'DATA VALIDATION'!$J$10:$L$13,3,TRUE),IF(COUNTA(G127:L127)=5,VLOOKUP(N127,'DATA VALIDATION'!$J$16:$L$19,3,TRUE),IF(COUNTA(G127:L127)=6,VLOOKUP(N127,'DATA VALIDATION'!$J$22:$L$25,3,TRUE),"")))</f>
        <v>D</v>
      </c>
      <c r="Q127" s="55" t="s">
        <v>308</v>
      </c>
      <c r="R127" s="55" t="s">
        <v>250</v>
      </c>
      <c r="S127" s="12"/>
      <c r="T127" s="95"/>
      <c r="U127" s="95"/>
      <c r="V127" s="95"/>
      <c r="W127" s="95"/>
      <c r="X127" s="95"/>
      <c r="Y127" s="96"/>
      <c r="Z127" s="96"/>
      <c r="AA127" s="96"/>
      <c r="AB127" s="95"/>
      <c r="AC127" s="95"/>
      <c r="AD127" s="95"/>
      <c r="AE127" s="95"/>
      <c r="AF127" s="95"/>
    </row>
    <row r="128" spans="1:32" ht="16.5" customHeight="1">
      <c r="A128" s="55" t="s">
        <v>321</v>
      </c>
      <c r="B128" s="69">
        <v>1</v>
      </c>
      <c r="C128" s="69">
        <v>27</v>
      </c>
      <c r="D128" s="15" t="s">
        <v>65</v>
      </c>
      <c r="E128" s="55" t="str">
        <f>VLOOKUP(D128,'ATHLETE LIST'!A$2:B$151,2,FALSE)</f>
        <v>ETIN</v>
      </c>
      <c r="F128" s="55" t="s">
        <v>24</v>
      </c>
      <c r="G128" s="55" t="s">
        <v>306</v>
      </c>
      <c r="H128" s="55" t="s">
        <v>307</v>
      </c>
      <c r="I128" s="55" t="s">
        <v>306</v>
      </c>
      <c r="J128" s="55" t="s">
        <v>306</v>
      </c>
      <c r="K128" s="55" t="s">
        <v>307</v>
      </c>
      <c r="L128" s="55" t="s">
        <v>307</v>
      </c>
      <c r="M128" s="99">
        <f t="shared" si="6"/>
        <v>15</v>
      </c>
      <c r="N128" s="99">
        <f>IF(ISBLANK(G128),0,VLOOKUP(G128,'DATA VALIDATION'!$J$3:$K$7,2,FALSE))+IF(ISBLANK(H128),0,VLOOKUP(H128,'DATA VALIDATION'!$J$3:$K$7,2,FALSE))+IF(ISBLANK(I128),0,VLOOKUP(I128,'DATA VALIDATION'!$J$3:$K$7,2,FALSE))+IF(ISBLANK(J128),0,VLOOKUP(J128,'DATA VALIDATION'!$J$3:$K$7,2,FALSE))+IF(ISBLANK(K128),0,VLOOKUP(K128,'DATA VALIDATION'!$J$3:$K$7,2,FALSE))+IF(ISBLANK(L128),0,VLOOKUP(L128,'DATA VALIDATION'!$J$3:$K$7,2,FALSE))</f>
        <v>15</v>
      </c>
      <c r="O128" s="100" t="str">
        <f t="shared" si="7"/>
        <v>B</v>
      </c>
      <c r="P128" s="101" t="str">
        <f>IF(COUNTA(G128:L128)=4,VLOOKUP(N128,'DATA VALIDATION'!$J$10:$L$13,3,TRUE),IF(COUNTA(G128:L128)=5,VLOOKUP(N128,'DATA VALIDATION'!$J$16:$L$19,3,TRUE),IF(COUNTA(G128:L128)=6,VLOOKUP(N128,'DATA VALIDATION'!$J$22:$L$25,3,TRUE),"")))</f>
        <v>B</v>
      </c>
      <c r="Q128" s="55" t="s">
        <v>308</v>
      </c>
      <c r="R128" s="55" t="s">
        <v>250</v>
      </c>
      <c r="S128" s="12"/>
      <c r="T128" s="95"/>
      <c r="U128" s="95"/>
      <c r="V128" s="95"/>
      <c r="W128" s="95"/>
      <c r="X128" s="95"/>
      <c r="Y128" s="96"/>
      <c r="Z128" s="96"/>
      <c r="AA128" s="96"/>
      <c r="AB128" s="95"/>
      <c r="AC128" s="95"/>
      <c r="AD128" s="95"/>
      <c r="AE128" s="95"/>
      <c r="AF128" s="95"/>
    </row>
    <row r="129" spans="1:32" ht="16.5" customHeight="1">
      <c r="A129" s="55" t="s">
        <v>321</v>
      </c>
      <c r="B129" s="69">
        <v>1</v>
      </c>
      <c r="C129" s="69">
        <v>28</v>
      </c>
      <c r="D129" s="15" t="s">
        <v>73</v>
      </c>
      <c r="E129" s="55" t="str">
        <f>VLOOKUP(D129,'ATHLETE LIST'!A$2:B$151,2,FALSE)</f>
        <v>ETIN</v>
      </c>
      <c r="F129" s="55" t="s">
        <v>24</v>
      </c>
      <c r="G129" s="55" t="s">
        <v>307</v>
      </c>
      <c r="H129" s="55" t="s">
        <v>307</v>
      </c>
      <c r="I129" s="55" t="s">
        <v>306</v>
      </c>
      <c r="J129" s="55" t="s">
        <v>306</v>
      </c>
      <c r="K129" s="55" t="s">
        <v>306</v>
      </c>
      <c r="L129" s="55" t="s">
        <v>307</v>
      </c>
      <c r="M129" s="99">
        <f t="shared" si="6"/>
        <v>15</v>
      </c>
      <c r="N129" s="99">
        <f>IF(ISBLANK(G129),0,VLOOKUP(G129,'DATA VALIDATION'!$J$3:$K$7,2,FALSE))+IF(ISBLANK(H129),0,VLOOKUP(H129,'DATA VALIDATION'!$J$3:$K$7,2,FALSE))+IF(ISBLANK(I129),0,VLOOKUP(I129,'DATA VALIDATION'!$J$3:$K$7,2,FALSE))+IF(ISBLANK(J129),0,VLOOKUP(J129,'DATA VALIDATION'!$J$3:$K$7,2,FALSE))+IF(ISBLANK(K129),0,VLOOKUP(K129,'DATA VALIDATION'!$J$3:$K$7,2,FALSE))+IF(ISBLANK(L129),0,VLOOKUP(L129,'DATA VALIDATION'!$J$3:$K$7,2,FALSE))</f>
        <v>15</v>
      </c>
      <c r="O129" s="100" t="str">
        <f t="shared" si="7"/>
        <v>B</v>
      </c>
      <c r="P129" s="101" t="str">
        <f>IF(COUNTA(G129:L129)=4,VLOOKUP(N129,'DATA VALIDATION'!$J$10:$L$13,3,TRUE),IF(COUNTA(G129:L129)=5,VLOOKUP(N129,'DATA VALIDATION'!$J$16:$L$19,3,TRUE),IF(COUNTA(G129:L129)=6,VLOOKUP(N129,'DATA VALIDATION'!$J$22:$L$25,3,TRUE),"")))</f>
        <v>B</v>
      </c>
      <c r="Q129" s="55" t="s">
        <v>308</v>
      </c>
      <c r="R129" s="55" t="s">
        <v>250</v>
      </c>
      <c r="S129" s="12"/>
      <c r="T129" s="95"/>
      <c r="U129" s="95"/>
      <c r="V129" s="95"/>
      <c r="W129" s="95"/>
      <c r="X129" s="95"/>
      <c r="Y129" s="96"/>
      <c r="Z129" s="96"/>
      <c r="AA129" s="96"/>
      <c r="AB129" s="95"/>
      <c r="AC129" s="95"/>
      <c r="AD129" s="95"/>
      <c r="AE129" s="95"/>
      <c r="AF129" s="95"/>
    </row>
    <row r="130" spans="1:32" ht="16.5" customHeight="1">
      <c r="A130" s="55" t="s">
        <v>321</v>
      </c>
      <c r="B130" s="69">
        <v>2</v>
      </c>
      <c r="C130" s="69">
        <v>27</v>
      </c>
      <c r="D130" s="15" t="s">
        <v>66</v>
      </c>
      <c r="E130" s="55" t="str">
        <f>VLOOKUP(D130,'ATHLETE LIST'!A$2:B$151,2,FALSE)</f>
        <v>ETIN</v>
      </c>
      <c r="F130" s="55" t="s">
        <v>25</v>
      </c>
      <c r="G130" s="55" t="s">
        <v>306</v>
      </c>
      <c r="H130" s="55" t="s">
        <v>306</v>
      </c>
      <c r="I130" s="55" t="s">
        <v>307</v>
      </c>
      <c r="J130" s="55" t="s">
        <v>306</v>
      </c>
      <c r="K130" s="55" t="s">
        <v>306</v>
      </c>
      <c r="L130" s="55" t="s">
        <v>306</v>
      </c>
      <c r="M130" s="99">
        <f t="shared" ref="M130:M161" si="8">N130</f>
        <v>13</v>
      </c>
      <c r="N130" s="99">
        <f>IF(ISBLANK(G130),0,VLOOKUP(G130,'DATA VALIDATION'!$J$3:$K$7,2,FALSE))+IF(ISBLANK(H130),0,VLOOKUP(H130,'DATA VALIDATION'!$J$3:$K$7,2,FALSE))+IF(ISBLANK(I130),0,VLOOKUP(I130,'DATA VALIDATION'!$J$3:$K$7,2,FALSE))+IF(ISBLANK(J130),0,VLOOKUP(J130,'DATA VALIDATION'!$J$3:$K$7,2,FALSE))+IF(ISBLANK(K130),0,VLOOKUP(K130,'DATA VALIDATION'!$J$3:$K$7,2,FALSE))+IF(ISBLANK(L130),0,VLOOKUP(L130,'DATA VALIDATION'!$J$3:$K$7,2,FALSE))</f>
        <v>13</v>
      </c>
      <c r="O130" s="100" t="str">
        <f t="shared" ref="O130:O161" si="9">P130</f>
        <v>C</v>
      </c>
      <c r="P130" s="101" t="str">
        <f>IF(COUNTA(G130:L130)=4,VLOOKUP(N130,'DATA VALIDATION'!$J$10:$L$13,3,TRUE),IF(COUNTA(G130:L130)=5,VLOOKUP(N130,'DATA VALIDATION'!$J$16:$L$19,3,TRUE),IF(COUNTA(G130:L130)=6,VLOOKUP(N130,'DATA VALIDATION'!$J$22:$L$25,3,TRUE),"")))</f>
        <v>C</v>
      </c>
      <c r="Q130" s="55" t="s">
        <v>308</v>
      </c>
      <c r="R130" s="55" t="s">
        <v>250</v>
      </c>
      <c r="S130" s="12"/>
      <c r="T130" s="95"/>
      <c r="U130" s="95"/>
      <c r="V130" s="95"/>
      <c r="W130" s="95"/>
      <c r="X130" s="95"/>
      <c r="Y130" s="96"/>
      <c r="Z130" s="96"/>
      <c r="AA130" s="96"/>
      <c r="AB130" s="95"/>
      <c r="AC130" s="95"/>
      <c r="AD130" s="95"/>
      <c r="AE130" s="95"/>
      <c r="AF130" s="95"/>
    </row>
    <row r="131" spans="1:32" ht="16.5" customHeight="1">
      <c r="A131" s="55" t="s">
        <v>321</v>
      </c>
      <c r="B131" s="69">
        <v>2</v>
      </c>
      <c r="C131" s="69">
        <v>28</v>
      </c>
      <c r="D131" s="15" t="s">
        <v>72</v>
      </c>
      <c r="E131" s="55" t="str">
        <f>VLOOKUP(D131,'ATHLETE LIST'!A$2:B$151,2,FALSE)</f>
        <v>ETIN</v>
      </c>
      <c r="F131" s="55" t="s">
        <v>25</v>
      </c>
      <c r="G131" s="55" t="s">
        <v>307</v>
      </c>
      <c r="H131" s="55" t="s">
        <v>307</v>
      </c>
      <c r="I131" s="55" t="s">
        <v>307</v>
      </c>
      <c r="J131" s="55" t="s">
        <v>306</v>
      </c>
      <c r="K131" s="55" t="s">
        <v>306</v>
      </c>
      <c r="L131" s="55" t="s">
        <v>307</v>
      </c>
      <c r="M131" s="99">
        <f t="shared" si="8"/>
        <v>16</v>
      </c>
      <c r="N131" s="99">
        <f>IF(ISBLANK(G131),0,VLOOKUP(G131,'DATA VALIDATION'!$J$3:$K$7,2,FALSE))+IF(ISBLANK(H131),0,VLOOKUP(H131,'DATA VALIDATION'!$J$3:$K$7,2,FALSE))+IF(ISBLANK(I131),0,VLOOKUP(I131,'DATA VALIDATION'!$J$3:$K$7,2,FALSE))+IF(ISBLANK(J131),0,VLOOKUP(J131,'DATA VALIDATION'!$J$3:$K$7,2,FALSE))+IF(ISBLANK(K131),0,VLOOKUP(K131,'DATA VALIDATION'!$J$3:$K$7,2,FALSE))+IF(ISBLANK(L131),0,VLOOKUP(L131,'DATA VALIDATION'!$J$3:$K$7,2,FALSE))</f>
        <v>16</v>
      </c>
      <c r="O131" s="100" t="str">
        <f t="shared" si="9"/>
        <v>B</v>
      </c>
      <c r="P131" s="101" t="str">
        <f>IF(COUNTA(G131:L131)=4,VLOOKUP(N131,'DATA VALIDATION'!$J$10:$L$13,3,TRUE),IF(COUNTA(G131:L131)=5,VLOOKUP(N131,'DATA VALIDATION'!$J$16:$L$19,3,TRUE),IF(COUNTA(G131:L131)=6,VLOOKUP(N131,'DATA VALIDATION'!$J$22:$L$25,3,TRUE),"")))</f>
        <v>B</v>
      </c>
      <c r="Q131" s="55" t="s">
        <v>308</v>
      </c>
      <c r="R131" s="55" t="s">
        <v>250</v>
      </c>
      <c r="S131" s="12"/>
      <c r="T131" s="95"/>
      <c r="U131" s="95"/>
      <c r="V131" s="95"/>
      <c r="W131" s="95"/>
      <c r="X131" s="95"/>
      <c r="Y131" s="96"/>
      <c r="Z131" s="96"/>
      <c r="AA131" s="96"/>
      <c r="AB131" s="95"/>
      <c r="AC131" s="95"/>
      <c r="AD131" s="95"/>
      <c r="AE131" s="95"/>
      <c r="AF131" s="95"/>
    </row>
    <row r="132" spans="1:32" ht="16.5" customHeight="1">
      <c r="A132" s="55" t="s">
        <v>321</v>
      </c>
      <c r="B132" s="69">
        <v>3</v>
      </c>
      <c r="C132" s="69">
        <v>27</v>
      </c>
      <c r="D132" s="15" t="s">
        <v>60</v>
      </c>
      <c r="E132" s="55" t="str">
        <f>VLOOKUP(D132,'ATHLETE LIST'!A$2:B$151,2,FALSE)</f>
        <v>ATLK</v>
      </c>
      <c r="F132" s="55" t="s">
        <v>26</v>
      </c>
      <c r="G132" s="55" t="s">
        <v>307</v>
      </c>
      <c r="H132" s="55" t="s">
        <v>307</v>
      </c>
      <c r="I132" s="55" t="s">
        <v>307</v>
      </c>
      <c r="J132" s="55" t="s">
        <v>307</v>
      </c>
      <c r="K132" s="55" t="s">
        <v>307</v>
      </c>
      <c r="L132" s="55" t="s">
        <v>307</v>
      </c>
      <c r="M132" s="99">
        <f t="shared" si="8"/>
        <v>18</v>
      </c>
      <c r="N132" s="99">
        <f>IF(ISBLANK(G132),0,VLOOKUP(G132,'DATA VALIDATION'!$J$3:$K$7,2,FALSE))+IF(ISBLANK(H132),0,VLOOKUP(H132,'DATA VALIDATION'!$J$3:$K$7,2,FALSE))+IF(ISBLANK(I132),0,VLOOKUP(I132,'DATA VALIDATION'!$J$3:$K$7,2,FALSE))+IF(ISBLANK(J132),0,VLOOKUP(J132,'DATA VALIDATION'!$J$3:$K$7,2,FALSE))+IF(ISBLANK(K132),0,VLOOKUP(K132,'DATA VALIDATION'!$J$3:$K$7,2,FALSE))+IF(ISBLANK(L132),0,VLOOKUP(L132,'DATA VALIDATION'!$J$3:$K$7,2,FALSE))</f>
        <v>18</v>
      </c>
      <c r="O132" s="100" t="str">
        <f t="shared" si="9"/>
        <v>B</v>
      </c>
      <c r="P132" s="101" t="str">
        <f>IF(COUNTA(G132:L132)=4,VLOOKUP(N132,'DATA VALIDATION'!$J$10:$L$13,3,TRUE),IF(COUNTA(G132:L132)=5,VLOOKUP(N132,'DATA VALIDATION'!$J$16:$L$19,3,TRUE),IF(COUNTA(G132:L132)=6,VLOOKUP(N132,'DATA VALIDATION'!$J$22:$L$25,3,TRUE),"")))</f>
        <v>B</v>
      </c>
      <c r="Q132" s="55" t="s">
        <v>308</v>
      </c>
      <c r="R132" s="55" t="s">
        <v>250</v>
      </c>
      <c r="S132" s="12"/>
      <c r="T132" s="95"/>
      <c r="U132" s="95"/>
      <c r="V132" s="95"/>
      <c r="W132" s="95"/>
      <c r="X132" s="95"/>
      <c r="Y132" s="96"/>
      <c r="Z132" s="96"/>
      <c r="AA132" s="96"/>
      <c r="AB132" s="95"/>
      <c r="AC132" s="95"/>
      <c r="AD132" s="95"/>
      <c r="AE132" s="95"/>
      <c r="AF132" s="95"/>
    </row>
    <row r="133" spans="1:32" ht="16.5" customHeight="1">
      <c r="A133" s="55" t="s">
        <v>321</v>
      </c>
      <c r="B133" s="69">
        <v>3</v>
      </c>
      <c r="C133" s="69">
        <v>28</v>
      </c>
      <c r="D133" s="15" t="s">
        <v>316</v>
      </c>
      <c r="E133" s="55" t="str">
        <f>VLOOKUP(D133,'ATHLETE LIST'!A$2:B$151,2,FALSE)</f>
        <v>ETIN</v>
      </c>
      <c r="F133" s="55" t="s">
        <v>26</v>
      </c>
      <c r="G133" s="55" t="s">
        <v>307</v>
      </c>
      <c r="H133" s="55" t="s">
        <v>307</v>
      </c>
      <c r="I133" s="55" t="s">
        <v>306</v>
      </c>
      <c r="J133" s="55" t="s">
        <v>307</v>
      </c>
      <c r="K133" s="55" t="s">
        <v>307</v>
      </c>
      <c r="L133" s="55" t="s">
        <v>307</v>
      </c>
      <c r="M133" s="99">
        <f t="shared" si="8"/>
        <v>17</v>
      </c>
      <c r="N133" s="99">
        <f>IF(ISBLANK(G133),0,VLOOKUP(G133,'DATA VALIDATION'!$J$3:$K$7,2,FALSE))+IF(ISBLANK(H133),0,VLOOKUP(H133,'DATA VALIDATION'!$J$3:$K$7,2,FALSE))+IF(ISBLANK(I133),0,VLOOKUP(I133,'DATA VALIDATION'!$J$3:$K$7,2,FALSE))+IF(ISBLANK(J133),0,VLOOKUP(J133,'DATA VALIDATION'!$J$3:$K$7,2,FALSE))+IF(ISBLANK(K133),0,VLOOKUP(K133,'DATA VALIDATION'!$J$3:$K$7,2,FALSE))+IF(ISBLANK(L133),0,VLOOKUP(L133,'DATA VALIDATION'!$J$3:$K$7,2,FALSE))</f>
        <v>17</v>
      </c>
      <c r="O133" s="100" t="str">
        <f t="shared" si="9"/>
        <v>B</v>
      </c>
      <c r="P133" s="101" t="str">
        <f>IF(COUNTA(G133:L133)=4,VLOOKUP(N133,'DATA VALIDATION'!$J$10:$L$13,3,TRUE),IF(COUNTA(G133:L133)=5,VLOOKUP(N133,'DATA VALIDATION'!$J$16:$L$19,3,TRUE),IF(COUNTA(G133:L133)=6,VLOOKUP(N133,'DATA VALIDATION'!$J$22:$L$25,3,TRUE),"")))</f>
        <v>B</v>
      </c>
      <c r="Q133" s="55" t="s">
        <v>308</v>
      </c>
      <c r="R133" s="55" t="s">
        <v>250</v>
      </c>
      <c r="S133" s="12"/>
      <c r="T133" s="95"/>
      <c r="U133" s="95"/>
      <c r="V133" s="95"/>
      <c r="W133" s="95"/>
      <c r="X133" s="95"/>
      <c r="Y133" s="96"/>
      <c r="Z133" s="96"/>
      <c r="AA133" s="96"/>
      <c r="AB133" s="95"/>
      <c r="AC133" s="95"/>
      <c r="AD133" s="95"/>
      <c r="AE133" s="95"/>
      <c r="AF133" s="95"/>
    </row>
    <row r="134" spans="1:32" ht="16.5" customHeight="1">
      <c r="A134" s="55" t="s">
        <v>321</v>
      </c>
      <c r="B134" s="69">
        <v>4</v>
      </c>
      <c r="C134" s="69">
        <v>27</v>
      </c>
      <c r="D134" s="15" t="s">
        <v>62</v>
      </c>
      <c r="E134" s="55" t="str">
        <f>VLOOKUP(D134,'ATHLETE LIST'!A$2:B$151,2,FALSE)</f>
        <v>ETIN</v>
      </c>
      <c r="F134" s="55" t="s">
        <v>27</v>
      </c>
      <c r="G134" s="55" t="s">
        <v>307</v>
      </c>
      <c r="H134" s="55" t="s">
        <v>306</v>
      </c>
      <c r="I134" s="55" t="s">
        <v>306</v>
      </c>
      <c r="J134" s="55" t="s">
        <v>306</v>
      </c>
      <c r="K134" s="55" t="s">
        <v>307</v>
      </c>
      <c r="L134" s="55" t="s">
        <v>307</v>
      </c>
      <c r="M134" s="99">
        <f t="shared" si="8"/>
        <v>15</v>
      </c>
      <c r="N134" s="99">
        <f>IF(ISBLANK(G134),0,VLOOKUP(G134,'DATA VALIDATION'!$J$3:$K$7,2,FALSE))+IF(ISBLANK(H134),0,VLOOKUP(H134,'DATA VALIDATION'!$J$3:$K$7,2,FALSE))+IF(ISBLANK(I134),0,VLOOKUP(I134,'DATA VALIDATION'!$J$3:$K$7,2,FALSE))+IF(ISBLANK(J134),0,VLOOKUP(J134,'DATA VALIDATION'!$J$3:$K$7,2,FALSE))+IF(ISBLANK(K134),0,VLOOKUP(K134,'DATA VALIDATION'!$J$3:$K$7,2,FALSE))+IF(ISBLANK(L134),0,VLOOKUP(L134,'DATA VALIDATION'!$J$3:$K$7,2,FALSE))</f>
        <v>15</v>
      </c>
      <c r="O134" s="100" t="str">
        <f t="shared" si="9"/>
        <v>B</v>
      </c>
      <c r="P134" s="101" t="str">
        <f>IF(COUNTA(G134:L134)=4,VLOOKUP(N134,'DATA VALIDATION'!$J$10:$L$13,3,TRUE),IF(COUNTA(G134:L134)=5,VLOOKUP(N134,'DATA VALIDATION'!$J$16:$L$19,3,TRUE),IF(COUNTA(G134:L134)=6,VLOOKUP(N134,'DATA VALIDATION'!$J$22:$L$25,3,TRUE),"")))</f>
        <v>B</v>
      </c>
      <c r="Q134" s="55" t="s">
        <v>308</v>
      </c>
      <c r="R134" s="55" t="s">
        <v>250</v>
      </c>
      <c r="S134" s="12"/>
      <c r="T134" s="95"/>
      <c r="U134" s="95"/>
      <c r="V134" s="95"/>
      <c r="W134" s="95"/>
      <c r="X134" s="95"/>
      <c r="Y134" s="96"/>
      <c r="Z134" s="96"/>
      <c r="AA134" s="96"/>
      <c r="AB134" s="95"/>
      <c r="AC134" s="95"/>
      <c r="AD134" s="95"/>
      <c r="AE134" s="95"/>
      <c r="AF134" s="95"/>
    </row>
    <row r="135" spans="1:32" ht="16.5" customHeight="1">
      <c r="A135" s="55" t="s">
        <v>321</v>
      </c>
      <c r="B135" s="69">
        <v>4</v>
      </c>
      <c r="C135" s="69">
        <v>28</v>
      </c>
      <c r="D135" s="15" t="s">
        <v>68</v>
      </c>
      <c r="E135" s="55" t="str">
        <f>VLOOKUP(D135,'ATHLETE LIST'!A$2:B$151,2,FALSE)</f>
        <v>ETIN</v>
      </c>
      <c r="F135" s="55" t="s">
        <v>27</v>
      </c>
      <c r="G135" s="55" t="s">
        <v>307</v>
      </c>
      <c r="H135" s="55" t="s">
        <v>306</v>
      </c>
      <c r="I135" s="55" t="s">
        <v>306</v>
      </c>
      <c r="J135" s="55" t="s">
        <v>306</v>
      </c>
      <c r="K135" s="55" t="s">
        <v>307</v>
      </c>
      <c r="L135" s="55" t="s">
        <v>306</v>
      </c>
      <c r="M135" s="99">
        <f t="shared" si="8"/>
        <v>14</v>
      </c>
      <c r="N135" s="99">
        <f>IF(ISBLANK(G135),0,VLOOKUP(G135,'DATA VALIDATION'!$J$3:$K$7,2,FALSE))+IF(ISBLANK(H135),0,VLOOKUP(H135,'DATA VALIDATION'!$J$3:$K$7,2,FALSE))+IF(ISBLANK(I135),0,VLOOKUP(I135,'DATA VALIDATION'!$J$3:$K$7,2,FALSE))+IF(ISBLANK(J135),0,VLOOKUP(J135,'DATA VALIDATION'!$J$3:$K$7,2,FALSE))+IF(ISBLANK(K135),0,VLOOKUP(K135,'DATA VALIDATION'!$J$3:$K$7,2,FALSE))+IF(ISBLANK(L135),0,VLOOKUP(L135,'DATA VALIDATION'!$J$3:$K$7,2,FALSE))</f>
        <v>14</v>
      </c>
      <c r="O135" s="100" t="str">
        <f t="shared" si="9"/>
        <v>C</v>
      </c>
      <c r="P135" s="101" t="str">
        <f>IF(COUNTA(G135:L135)=4,VLOOKUP(N135,'DATA VALIDATION'!$J$10:$L$13,3,TRUE),IF(COUNTA(G135:L135)=5,VLOOKUP(N135,'DATA VALIDATION'!$J$16:$L$19,3,TRUE),IF(COUNTA(G135:L135)=6,VLOOKUP(N135,'DATA VALIDATION'!$J$22:$L$25,3,TRUE),"")))</f>
        <v>C</v>
      </c>
      <c r="Q135" s="55" t="s">
        <v>308</v>
      </c>
      <c r="R135" s="55" t="s">
        <v>250</v>
      </c>
      <c r="S135" s="12"/>
      <c r="T135" s="95"/>
      <c r="U135" s="95"/>
      <c r="V135" s="95"/>
      <c r="W135" s="95"/>
      <c r="X135" s="95"/>
      <c r="Y135" s="96"/>
      <c r="Z135" s="96"/>
      <c r="AA135" s="96"/>
      <c r="AB135" s="95"/>
      <c r="AC135" s="95"/>
      <c r="AD135" s="95"/>
      <c r="AE135" s="95"/>
      <c r="AF135" s="95"/>
    </row>
    <row r="136" spans="1:32" ht="16.5" customHeight="1">
      <c r="A136" s="55" t="s">
        <v>321</v>
      </c>
      <c r="B136" s="69">
        <v>5</v>
      </c>
      <c r="C136" s="69">
        <v>27</v>
      </c>
      <c r="D136" s="15" t="s">
        <v>63</v>
      </c>
      <c r="E136" s="55" t="str">
        <f>VLOOKUP(D136,'ATHLETE LIST'!A$2:B$151,2,FALSE)</f>
        <v>ATLK</v>
      </c>
      <c r="F136" s="55" t="s">
        <v>28</v>
      </c>
      <c r="G136" s="55" t="s">
        <v>307</v>
      </c>
      <c r="H136" s="55" t="s">
        <v>307</v>
      </c>
      <c r="I136" s="55" t="s">
        <v>309</v>
      </c>
      <c r="J136" s="55" t="s">
        <v>309</v>
      </c>
      <c r="K136" s="55" t="s">
        <v>309</v>
      </c>
      <c r="L136" s="55" t="s">
        <v>309</v>
      </c>
      <c r="M136" s="99">
        <f t="shared" si="8"/>
        <v>22</v>
      </c>
      <c r="N136" s="99">
        <f>IF(ISBLANK(G136),0,VLOOKUP(G136,'DATA VALIDATION'!$J$3:$K$7,2,FALSE))+IF(ISBLANK(H136),0,VLOOKUP(H136,'DATA VALIDATION'!$J$3:$K$7,2,FALSE))+IF(ISBLANK(I136),0,VLOOKUP(I136,'DATA VALIDATION'!$J$3:$K$7,2,FALSE))+IF(ISBLANK(J136),0,VLOOKUP(J136,'DATA VALIDATION'!$J$3:$K$7,2,FALSE))+IF(ISBLANK(K136),0,VLOOKUP(K136,'DATA VALIDATION'!$J$3:$K$7,2,FALSE))+IF(ISBLANK(L136),0,VLOOKUP(L136,'DATA VALIDATION'!$J$3:$K$7,2,FALSE))</f>
        <v>22</v>
      </c>
      <c r="O136" s="100" t="str">
        <f t="shared" si="9"/>
        <v>A</v>
      </c>
      <c r="P136" s="101" t="str">
        <f>IF(COUNTA(G136:L136)=4,VLOOKUP(N136,'DATA VALIDATION'!$J$10:$L$13,3,TRUE),IF(COUNTA(G136:L136)=5,VLOOKUP(N136,'DATA VALIDATION'!$J$16:$L$19,3,TRUE),IF(COUNTA(G136:L136)=6,VLOOKUP(N136,'DATA VALIDATION'!$J$22:$L$25,3,TRUE),"")))</f>
        <v>A</v>
      </c>
      <c r="Q136" s="55" t="s">
        <v>308</v>
      </c>
      <c r="R136" s="55" t="s">
        <v>250</v>
      </c>
      <c r="S136" s="12"/>
      <c r="T136" s="95"/>
      <c r="U136" s="95"/>
      <c r="V136" s="95"/>
      <c r="W136" s="95"/>
      <c r="X136" s="95"/>
      <c r="Y136" s="96"/>
      <c r="Z136" s="96"/>
      <c r="AA136" s="96"/>
      <c r="AB136" s="95"/>
      <c r="AC136" s="95"/>
      <c r="AD136" s="95"/>
      <c r="AE136" s="95"/>
      <c r="AF136" s="95"/>
    </row>
    <row r="137" spans="1:32" ht="16.5" customHeight="1">
      <c r="A137" s="55" t="s">
        <v>321</v>
      </c>
      <c r="B137" s="69">
        <v>5</v>
      </c>
      <c r="C137" s="69">
        <v>28</v>
      </c>
      <c r="D137" s="15" t="s">
        <v>74</v>
      </c>
      <c r="E137" s="55" t="str">
        <f>VLOOKUP(D137,'ATHLETE LIST'!A$2:B$151,2,FALSE)</f>
        <v>ETIN</v>
      </c>
      <c r="F137" s="55" t="s">
        <v>28</v>
      </c>
      <c r="G137" s="55" t="s">
        <v>306</v>
      </c>
      <c r="H137" s="55" t="s">
        <v>306</v>
      </c>
      <c r="I137" s="55" t="s">
        <v>306</v>
      </c>
      <c r="J137" s="55" t="s">
        <v>306</v>
      </c>
      <c r="K137" s="55" t="s">
        <v>307</v>
      </c>
      <c r="L137" s="55" t="s">
        <v>307</v>
      </c>
      <c r="M137" s="99">
        <f t="shared" si="8"/>
        <v>14</v>
      </c>
      <c r="N137" s="99">
        <f>IF(ISBLANK(G137),0,VLOOKUP(G137,'DATA VALIDATION'!$J$3:$K$7,2,FALSE))+IF(ISBLANK(H137),0,VLOOKUP(H137,'DATA VALIDATION'!$J$3:$K$7,2,FALSE))+IF(ISBLANK(I137),0,VLOOKUP(I137,'DATA VALIDATION'!$J$3:$K$7,2,FALSE))+IF(ISBLANK(J137),0,VLOOKUP(J137,'DATA VALIDATION'!$J$3:$K$7,2,FALSE))+IF(ISBLANK(K137),0,VLOOKUP(K137,'DATA VALIDATION'!$J$3:$K$7,2,FALSE))+IF(ISBLANK(L137),0,VLOOKUP(L137,'DATA VALIDATION'!$J$3:$K$7,2,FALSE))</f>
        <v>14</v>
      </c>
      <c r="O137" s="100" t="str">
        <f t="shared" si="9"/>
        <v>C</v>
      </c>
      <c r="P137" s="101" t="str">
        <f>IF(COUNTA(G137:L137)=4,VLOOKUP(N137,'DATA VALIDATION'!$J$10:$L$13,3,TRUE),IF(COUNTA(G137:L137)=5,VLOOKUP(N137,'DATA VALIDATION'!$J$16:$L$19,3,TRUE),IF(COUNTA(G137:L137)=6,VLOOKUP(N137,'DATA VALIDATION'!$J$22:$L$25,3,TRUE),"")))</f>
        <v>C</v>
      </c>
      <c r="Q137" s="55" t="s">
        <v>308</v>
      </c>
      <c r="R137" s="55" t="s">
        <v>250</v>
      </c>
      <c r="S137" s="12"/>
      <c r="T137" s="95"/>
      <c r="U137" s="95"/>
      <c r="V137" s="95"/>
      <c r="W137" s="95"/>
      <c r="X137" s="95"/>
      <c r="Y137" s="96"/>
      <c r="Z137" s="96"/>
      <c r="AA137" s="96"/>
      <c r="AB137" s="95"/>
      <c r="AC137" s="95"/>
      <c r="AD137" s="95"/>
      <c r="AE137" s="95"/>
      <c r="AF137" s="95"/>
    </row>
    <row r="138" spans="1:32" ht="16.5" customHeight="1">
      <c r="A138" s="55" t="s">
        <v>321</v>
      </c>
      <c r="B138" s="69">
        <v>5</v>
      </c>
      <c r="C138" s="55" t="s">
        <v>84</v>
      </c>
      <c r="D138" s="15" t="s">
        <v>75</v>
      </c>
      <c r="E138" s="55" t="str">
        <f>VLOOKUP(D138,'ATHLETE LIST'!A$2:B$151,2,FALSE)</f>
        <v>ETIN</v>
      </c>
      <c r="F138" s="55" t="s">
        <v>28</v>
      </c>
      <c r="G138" s="55" t="s">
        <v>307</v>
      </c>
      <c r="H138" s="55" t="s">
        <v>307</v>
      </c>
      <c r="I138" s="55" t="s">
        <v>306</v>
      </c>
      <c r="J138" s="55" t="s">
        <v>307</v>
      </c>
      <c r="K138" s="55" t="s">
        <v>306</v>
      </c>
      <c r="L138" s="55" t="s">
        <v>309</v>
      </c>
      <c r="M138" s="99">
        <f t="shared" si="8"/>
        <v>17</v>
      </c>
      <c r="N138" s="99">
        <f>IF(ISBLANK(G138),0,VLOOKUP(G138,'DATA VALIDATION'!$J$3:$K$7,2,FALSE))+IF(ISBLANK(H138),0,VLOOKUP(H138,'DATA VALIDATION'!$J$3:$K$7,2,FALSE))+IF(ISBLANK(I138),0,VLOOKUP(I138,'DATA VALIDATION'!$J$3:$K$7,2,FALSE))+IF(ISBLANK(J138),0,VLOOKUP(J138,'DATA VALIDATION'!$J$3:$K$7,2,FALSE))+IF(ISBLANK(K138),0,VLOOKUP(K138,'DATA VALIDATION'!$J$3:$K$7,2,FALSE))+IF(ISBLANK(L138),0,VLOOKUP(L138,'DATA VALIDATION'!$J$3:$K$7,2,FALSE))</f>
        <v>17</v>
      </c>
      <c r="O138" s="100" t="str">
        <f t="shared" si="9"/>
        <v>B</v>
      </c>
      <c r="P138" s="101" t="str">
        <f>IF(COUNTA(G138:L138)=4,VLOOKUP(N138,'DATA VALIDATION'!$J$10:$L$13,3,TRUE),IF(COUNTA(G138:L138)=5,VLOOKUP(N138,'DATA VALIDATION'!$J$16:$L$19,3,TRUE),IF(COUNTA(G138:L138)=6,VLOOKUP(N138,'DATA VALIDATION'!$J$22:$L$25,3,TRUE),"")))</f>
        <v>B</v>
      </c>
      <c r="Q138" s="55" t="s">
        <v>308</v>
      </c>
      <c r="R138" s="55" t="s">
        <v>250</v>
      </c>
      <c r="S138" s="12"/>
      <c r="T138" s="95"/>
      <c r="U138" s="95"/>
      <c r="V138" s="95"/>
      <c r="W138" s="95"/>
      <c r="X138" s="95"/>
      <c r="Y138" s="96"/>
      <c r="Z138" s="96"/>
      <c r="AA138" s="96"/>
      <c r="AB138" s="95"/>
      <c r="AC138" s="95"/>
      <c r="AD138" s="95"/>
      <c r="AE138" s="95"/>
      <c r="AF138" s="95"/>
    </row>
    <row r="139" spans="1:32" ht="16.5" customHeight="1">
      <c r="A139" s="55" t="s">
        <v>322</v>
      </c>
      <c r="B139" s="69">
        <v>1</v>
      </c>
      <c r="C139" s="69">
        <v>29</v>
      </c>
      <c r="D139" s="15" t="s">
        <v>64</v>
      </c>
      <c r="E139" s="55" t="str">
        <f>VLOOKUP(D139,'ATHLETE LIST'!A$2:B$151,2,FALSE)</f>
        <v>ATLK</v>
      </c>
      <c r="F139" s="55" t="s">
        <v>24</v>
      </c>
      <c r="G139" s="55" t="s">
        <v>306</v>
      </c>
      <c r="H139" s="55" t="s">
        <v>306</v>
      </c>
      <c r="I139" s="55" t="s">
        <v>306</v>
      </c>
      <c r="J139" s="55" t="s">
        <v>306</v>
      </c>
      <c r="K139" s="70"/>
      <c r="L139" s="70"/>
      <c r="M139" s="99">
        <f t="shared" si="8"/>
        <v>8</v>
      </c>
      <c r="N139" s="99">
        <f>IF(ISBLANK(G139),0,VLOOKUP(G139,'DATA VALIDATION'!$J$3:$K$7,2,FALSE))+IF(ISBLANK(H139),0,VLOOKUP(H139,'DATA VALIDATION'!$J$3:$K$7,2,FALSE))+IF(ISBLANK(I139),0,VLOOKUP(I139,'DATA VALIDATION'!$J$3:$K$7,2,FALSE))+IF(ISBLANK(J139),0,VLOOKUP(J139,'DATA VALIDATION'!$J$3:$K$7,2,FALSE))+IF(ISBLANK(K139),0,VLOOKUP(K139,'DATA VALIDATION'!$J$3:$K$7,2,FALSE))+IF(ISBLANK(L139),0,VLOOKUP(L139,'DATA VALIDATION'!$J$3:$K$7,2,FALSE))</f>
        <v>8</v>
      </c>
      <c r="O139" s="100" t="str">
        <f t="shared" si="9"/>
        <v>C</v>
      </c>
      <c r="P139" s="101" t="str">
        <f>IF(COUNTA(G139:L139)=4,VLOOKUP(N139,'DATA VALIDATION'!$J$10:$L$13,3,TRUE),IF(COUNTA(G139:L139)=5,VLOOKUP(N139,'DATA VALIDATION'!$J$16:$L$19,3,TRUE),IF(COUNTA(G139:L139)=6,VLOOKUP(N139,'DATA VALIDATION'!$J$22:$L$25,3,TRUE),"")))</f>
        <v>C</v>
      </c>
      <c r="Q139" s="55" t="s">
        <v>308</v>
      </c>
      <c r="R139" s="55" t="s">
        <v>250</v>
      </c>
      <c r="S139" s="12"/>
      <c r="T139" s="95"/>
      <c r="U139" s="95"/>
      <c r="V139" s="95"/>
      <c r="W139" s="95"/>
      <c r="X139" s="95"/>
      <c r="Y139" s="96"/>
      <c r="Z139" s="96"/>
      <c r="AA139" s="96"/>
      <c r="AB139" s="95"/>
      <c r="AC139" s="95"/>
      <c r="AD139" s="95"/>
      <c r="AE139" s="95"/>
      <c r="AF139" s="95"/>
    </row>
    <row r="140" spans="1:32" ht="16.5" customHeight="1">
      <c r="A140" s="55" t="s">
        <v>322</v>
      </c>
      <c r="B140" s="69">
        <v>1</v>
      </c>
      <c r="C140" s="69">
        <v>30</v>
      </c>
      <c r="D140" s="15" t="s">
        <v>60</v>
      </c>
      <c r="E140" s="55" t="str">
        <f>VLOOKUP(D140,'ATHLETE LIST'!A$2:B$151,2,FALSE)</f>
        <v>ATLK</v>
      </c>
      <c r="F140" s="55" t="s">
        <v>24</v>
      </c>
      <c r="G140" s="55" t="s">
        <v>309</v>
      </c>
      <c r="H140" s="55" t="s">
        <v>307</v>
      </c>
      <c r="I140" s="55" t="s">
        <v>309</v>
      </c>
      <c r="J140" s="55" t="s">
        <v>307</v>
      </c>
      <c r="K140" s="70"/>
      <c r="L140" s="70"/>
      <c r="M140" s="99">
        <f t="shared" si="8"/>
        <v>14</v>
      </c>
      <c r="N140" s="99">
        <f>IF(ISBLANK(G140),0,VLOOKUP(G140,'DATA VALIDATION'!$J$3:$K$7,2,FALSE))+IF(ISBLANK(H140),0,VLOOKUP(H140,'DATA VALIDATION'!$J$3:$K$7,2,FALSE))+IF(ISBLANK(I140),0,VLOOKUP(I140,'DATA VALIDATION'!$J$3:$K$7,2,FALSE))+IF(ISBLANK(J140),0,VLOOKUP(J140,'DATA VALIDATION'!$J$3:$K$7,2,FALSE))+IF(ISBLANK(K140),0,VLOOKUP(K140,'DATA VALIDATION'!$J$3:$K$7,2,FALSE))+IF(ISBLANK(L140),0,VLOOKUP(L140,'DATA VALIDATION'!$J$3:$K$7,2,FALSE))</f>
        <v>14</v>
      </c>
      <c r="O140" s="100" t="str">
        <f t="shared" si="9"/>
        <v>A</v>
      </c>
      <c r="P140" s="101" t="str">
        <f>IF(COUNTA(G140:L140)=4,VLOOKUP(N140,'DATA VALIDATION'!$J$10:$L$13,3,TRUE),IF(COUNTA(G140:L140)=5,VLOOKUP(N140,'DATA VALIDATION'!$J$16:$L$19,3,TRUE),IF(COUNTA(G140:L140)=6,VLOOKUP(N140,'DATA VALIDATION'!$J$22:$L$25,3,TRUE),"")))</f>
        <v>A</v>
      </c>
      <c r="Q140" s="55" t="s">
        <v>308</v>
      </c>
      <c r="R140" s="55" t="s">
        <v>250</v>
      </c>
      <c r="S140" s="12"/>
      <c r="T140" s="95"/>
      <c r="U140" s="95"/>
      <c r="V140" s="95"/>
      <c r="W140" s="95"/>
      <c r="X140" s="95"/>
      <c r="Y140" s="96"/>
      <c r="Z140" s="96"/>
      <c r="AA140" s="96"/>
      <c r="AB140" s="95"/>
      <c r="AC140" s="95"/>
      <c r="AD140" s="95"/>
      <c r="AE140" s="95"/>
      <c r="AF140" s="95"/>
    </row>
    <row r="141" spans="1:32" ht="16.5" customHeight="1">
      <c r="A141" s="55" t="s">
        <v>322</v>
      </c>
      <c r="B141" s="69">
        <v>2</v>
      </c>
      <c r="C141" s="69">
        <v>29</v>
      </c>
      <c r="D141" s="15" t="s">
        <v>67</v>
      </c>
      <c r="E141" s="55" t="str">
        <f>VLOOKUP(D141,'ATHLETE LIST'!A$2:B$151,2,FALSE)</f>
        <v>ATLK</v>
      </c>
      <c r="F141" s="55" t="s">
        <v>25</v>
      </c>
      <c r="G141" s="55" t="s">
        <v>307</v>
      </c>
      <c r="H141" s="55" t="s">
        <v>306</v>
      </c>
      <c r="I141" s="55" t="s">
        <v>306</v>
      </c>
      <c r="J141" s="55" t="s">
        <v>306</v>
      </c>
      <c r="K141" s="70"/>
      <c r="L141" s="70"/>
      <c r="M141" s="99">
        <f t="shared" si="8"/>
        <v>9</v>
      </c>
      <c r="N141" s="99">
        <f>IF(ISBLANK(G141),0,VLOOKUP(G141,'DATA VALIDATION'!$J$3:$K$7,2,FALSE))+IF(ISBLANK(H141),0,VLOOKUP(H141,'DATA VALIDATION'!$J$3:$K$7,2,FALSE))+IF(ISBLANK(I141),0,VLOOKUP(I141,'DATA VALIDATION'!$J$3:$K$7,2,FALSE))+IF(ISBLANK(J141),0,VLOOKUP(J141,'DATA VALIDATION'!$J$3:$K$7,2,FALSE))+IF(ISBLANK(K141),0,VLOOKUP(K141,'DATA VALIDATION'!$J$3:$K$7,2,FALSE))+IF(ISBLANK(L141),0,VLOOKUP(L141,'DATA VALIDATION'!$J$3:$K$7,2,FALSE))</f>
        <v>9</v>
      </c>
      <c r="O141" s="100" t="str">
        <f t="shared" si="9"/>
        <v>C</v>
      </c>
      <c r="P141" s="101" t="str">
        <f>IF(COUNTA(G141:L141)=4,VLOOKUP(N141,'DATA VALIDATION'!$J$10:$L$13,3,TRUE),IF(COUNTA(G141:L141)=5,VLOOKUP(N141,'DATA VALIDATION'!$J$16:$L$19,3,TRUE),IF(COUNTA(G141:L141)=6,VLOOKUP(N141,'DATA VALIDATION'!$J$22:$L$25,3,TRUE),"")))</f>
        <v>C</v>
      </c>
      <c r="Q141" s="55" t="s">
        <v>308</v>
      </c>
      <c r="R141" s="55" t="s">
        <v>250</v>
      </c>
      <c r="S141" s="12"/>
      <c r="T141" s="95"/>
      <c r="U141" s="95"/>
      <c r="V141" s="95"/>
      <c r="W141" s="95"/>
      <c r="X141" s="95"/>
      <c r="Y141" s="96"/>
      <c r="Z141" s="96"/>
      <c r="AA141" s="96"/>
      <c r="AB141" s="95"/>
      <c r="AC141" s="95"/>
      <c r="AD141" s="95"/>
      <c r="AE141" s="95"/>
      <c r="AF141" s="95"/>
    </row>
    <row r="142" spans="1:32" ht="16.5" customHeight="1">
      <c r="A142" s="55" t="s">
        <v>322</v>
      </c>
      <c r="B142" s="69">
        <v>3</v>
      </c>
      <c r="C142" s="69">
        <v>29</v>
      </c>
      <c r="D142" s="15" t="s">
        <v>57</v>
      </c>
      <c r="E142" s="55" t="str">
        <f>VLOOKUP(D142,'ATHLETE LIST'!A$2:B$151,2,FALSE)</f>
        <v>ATLK</v>
      </c>
      <c r="F142" s="55" t="s">
        <v>26</v>
      </c>
      <c r="G142" s="55" t="s">
        <v>307</v>
      </c>
      <c r="H142" s="55" t="s">
        <v>306</v>
      </c>
      <c r="I142" s="55" t="s">
        <v>307</v>
      </c>
      <c r="J142" s="55" t="s">
        <v>306</v>
      </c>
      <c r="K142" s="70"/>
      <c r="L142" s="70"/>
      <c r="M142" s="99">
        <f t="shared" si="8"/>
        <v>10</v>
      </c>
      <c r="N142" s="99">
        <f>IF(ISBLANK(G142),0,VLOOKUP(G142,'DATA VALIDATION'!$J$3:$K$7,2,FALSE))+IF(ISBLANK(H142),0,VLOOKUP(H142,'DATA VALIDATION'!$J$3:$K$7,2,FALSE))+IF(ISBLANK(I142),0,VLOOKUP(I142,'DATA VALIDATION'!$J$3:$K$7,2,FALSE))+IF(ISBLANK(J142),0,VLOOKUP(J142,'DATA VALIDATION'!$J$3:$K$7,2,FALSE))+IF(ISBLANK(K142),0,VLOOKUP(K142,'DATA VALIDATION'!$J$3:$K$7,2,FALSE))+IF(ISBLANK(L142),0,VLOOKUP(L142,'DATA VALIDATION'!$J$3:$K$7,2,FALSE))</f>
        <v>10</v>
      </c>
      <c r="O142" s="100" t="str">
        <f t="shared" si="9"/>
        <v>B</v>
      </c>
      <c r="P142" s="101" t="str">
        <f>IF(COUNTA(G142:L142)=4,VLOOKUP(N142,'DATA VALIDATION'!$J$10:$L$13,3,TRUE),IF(COUNTA(G142:L142)=5,VLOOKUP(N142,'DATA VALIDATION'!$J$16:$L$19,3,TRUE),IF(COUNTA(G142:L142)=6,VLOOKUP(N142,'DATA VALIDATION'!$J$22:$L$25,3,TRUE),"")))</f>
        <v>B</v>
      </c>
      <c r="Q142" s="55" t="s">
        <v>308</v>
      </c>
      <c r="R142" s="55" t="s">
        <v>250</v>
      </c>
      <c r="S142" s="12"/>
      <c r="T142" s="95"/>
      <c r="U142" s="95"/>
      <c r="V142" s="95"/>
      <c r="W142" s="95"/>
      <c r="X142" s="95"/>
      <c r="Y142" s="96"/>
      <c r="Z142" s="96"/>
      <c r="AA142" s="96"/>
      <c r="AB142" s="95"/>
      <c r="AC142" s="95"/>
      <c r="AD142" s="95"/>
      <c r="AE142" s="95"/>
      <c r="AF142" s="95"/>
    </row>
    <row r="143" spans="1:32" ht="16.5" customHeight="1">
      <c r="A143" s="55" t="s">
        <v>322</v>
      </c>
      <c r="B143" s="69">
        <v>4</v>
      </c>
      <c r="C143" s="69">
        <v>29</v>
      </c>
      <c r="D143" s="15" t="s">
        <v>70</v>
      </c>
      <c r="E143" s="55" t="str">
        <f>VLOOKUP(D143,'ATHLETE LIST'!A$2:B$151,2,FALSE)</f>
        <v>ATLK</v>
      </c>
      <c r="F143" s="55" t="s">
        <v>27</v>
      </c>
      <c r="G143" s="55" t="s">
        <v>309</v>
      </c>
      <c r="H143" s="55" t="s">
        <v>307</v>
      </c>
      <c r="I143" s="55" t="s">
        <v>309</v>
      </c>
      <c r="J143" s="55" t="s">
        <v>307</v>
      </c>
      <c r="K143" s="70"/>
      <c r="L143" s="70"/>
      <c r="M143" s="99">
        <f t="shared" si="8"/>
        <v>14</v>
      </c>
      <c r="N143" s="99">
        <f>IF(ISBLANK(G143),0,VLOOKUP(G143,'DATA VALIDATION'!$J$3:$K$7,2,FALSE))+IF(ISBLANK(H143),0,VLOOKUP(H143,'DATA VALIDATION'!$J$3:$K$7,2,FALSE))+IF(ISBLANK(I143),0,VLOOKUP(I143,'DATA VALIDATION'!$J$3:$K$7,2,FALSE))+IF(ISBLANK(J143),0,VLOOKUP(J143,'DATA VALIDATION'!$J$3:$K$7,2,FALSE))+IF(ISBLANK(K143),0,VLOOKUP(K143,'DATA VALIDATION'!$J$3:$K$7,2,FALSE))+IF(ISBLANK(L143),0,VLOOKUP(L143,'DATA VALIDATION'!$J$3:$K$7,2,FALSE))</f>
        <v>14</v>
      </c>
      <c r="O143" s="100" t="str">
        <f t="shared" si="9"/>
        <v>A</v>
      </c>
      <c r="P143" s="101" t="str">
        <f>IF(COUNTA(G143:L143)=4,VLOOKUP(N143,'DATA VALIDATION'!$J$10:$L$13,3,TRUE),IF(COUNTA(G143:L143)=5,VLOOKUP(N143,'DATA VALIDATION'!$J$16:$L$19,3,TRUE),IF(COUNTA(G143:L143)=6,VLOOKUP(N143,'DATA VALIDATION'!$J$22:$L$25,3,TRUE),"")))</f>
        <v>A</v>
      </c>
      <c r="Q143" s="55" t="s">
        <v>308</v>
      </c>
      <c r="R143" s="55" t="s">
        <v>250</v>
      </c>
      <c r="S143" s="12"/>
      <c r="T143" s="95"/>
      <c r="U143" s="95"/>
      <c r="V143" s="95"/>
      <c r="W143" s="95"/>
      <c r="X143" s="95"/>
      <c r="Y143" s="96"/>
      <c r="Z143" s="96"/>
      <c r="AA143" s="96"/>
      <c r="AB143" s="95"/>
      <c r="AC143" s="95"/>
      <c r="AD143" s="95"/>
      <c r="AE143" s="95"/>
      <c r="AF143" s="95"/>
    </row>
    <row r="144" spans="1:32" ht="16.5" customHeight="1">
      <c r="A144" s="55" t="s">
        <v>322</v>
      </c>
      <c r="B144" s="69">
        <v>5</v>
      </c>
      <c r="C144" s="69">
        <v>29</v>
      </c>
      <c r="D144" s="15" t="s">
        <v>59</v>
      </c>
      <c r="E144" s="55" t="str">
        <f>VLOOKUP(D144,'ATHLETE LIST'!A$2:B$151,2,FALSE)</f>
        <v>STAR</v>
      </c>
      <c r="F144" s="55" t="s">
        <v>28</v>
      </c>
      <c r="G144" s="55" t="s">
        <v>306</v>
      </c>
      <c r="H144" s="55" t="s">
        <v>306</v>
      </c>
      <c r="I144" s="55" t="s">
        <v>311</v>
      </c>
      <c r="J144" s="55" t="s">
        <v>307</v>
      </c>
      <c r="K144" s="70"/>
      <c r="L144" s="70"/>
      <c r="M144" s="99">
        <f t="shared" si="8"/>
        <v>8</v>
      </c>
      <c r="N144" s="99">
        <f>IF(ISBLANK(G144),0,VLOOKUP(G144,'DATA VALIDATION'!$J$3:$K$7,2,FALSE))+IF(ISBLANK(H144),0,VLOOKUP(H144,'DATA VALIDATION'!$J$3:$K$7,2,FALSE))+IF(ISBLANK(I144),0,VLOOKUP(I144,'DATA VALIDATION'!$J$3:$K$7,2,FALSE))+IF(ISBLANK(J144),0,VLOOKUP(J144,'DATA VALIDATION'!$J$3:$K$7,2,FALSE))+IF(ISBLANK(K144),0,VLOOKUP(K144,'DATA VALIDATION'!$J$3:$K$7,2,FALSE))+IF(ISBLANK(L144),0,VLOOKUP(L144,'DATA VALIDATION'!$J$3:$K$7,2,FALSE))</f>
        <v>8</v>
      </c>
      <c r="O144" s="100" t="str">
        <f t="shared" si="9"/>
        <v>C</v>
      </c>
      <c r="P144" s="101" t="str">
        <f>IF(COUNTA(G144:L144)=4,VLOOKUP(N144,'DATA VALIDATION'!$J$10:$L$13,3,TRUE),IF(COUNTA(G144:L144)=5,VLOOKUP(N144,'DATA VALIDATION'!$J$16:$L$19,3,TRUE),IF(COUNTA(G144:L144)=6,VLOOKUP(N144,'DATA VALIDATION'!$J$22:$L$25,3,TRUE),"")))</f>
        <v>C</v>
      </c>
      <c r="Q144" s="55" t="s">
        <v>308</v>
      </c>
      <c r="R144" s="55" t="s">
        <v>250</v>
      </c>
      <c r="S144" s="12"/>
      <c r="T144" s="95"/>
      <c r="U144" s="95"/>
      <c r="V144" s="95"/>
      <c r="W144" s="95"/>
      <c r="X144" s="95"/>
      <c r="Y144" s="96"/>
      <c r="Z144" s="96"/>
      <c r="AA144" s="96"/>
      <c r="AB144" s="95"/>
      <c r="AC144" s="95"/>
      <c r="AD144" s="95"/>
      <c r="AE144" s="95"/>
      <c r="AF144" s="95"/>
    </row>
    <row r="145" spans="1:32" ht="16.5" customHeight="1">
      <c r="A145" s="55" t="s">
        <v>323</v>
      </c>
      <c r="B145" s="69">
        <v>3</v>
      </c>
      <c r="C145" s="69">
        <v>31</v>
      </c>
      <c r="D145" s="15" t="s">
        <v>63</v>
      </c>
      <c r="E145" s="55" t="str">
        <f>VLOOKUP(D145,'ATHLETE LIST'!A$2:B$151,2,FALSE)</f>
        <v>ATLK</v>
      </c>
      <c r="F145" s="55" t="s">
        <v>26</v>
      </c>
      <c r="G145" s="55" t="s">
        <v>309</v>
      </c>
      <c r="H145" s="55" t="s">
        <v>309</v>
      </c>
      <c r="I145" s="55" t="s">
        <v>307</v>
      </c>
      <c r="J145" s="55" t="s">
        <v>309</v>
      </c>
      <c r="K145" s="70"/>
      <c r="L145" s="70"/>
      <c r="M145" s="99">
        <f t="shared" si="8"/>
        <v>15</v>
      </c>
      <c r="N145" s="99">
        <f>IF(ISBLANK(G145),0,VLOOKUP(G145,'DATA VALIDATION'!$J$3:$K$7,2,FALSE))+IF(ISBLANK(H145),0,VLOOKUP(H145,'DATA VALIDATION'!$J$3:$K$7,2,FALSE))+IF(ISBLANK(I145),0,VLOOKUP(I145,'DATA VALIDATION'!$J$3:$K$7,2,FALSE))+IF(ISBLANK(J145),0,VLOOKUP(J145,'DATA VALIDATION'!$J$3:$K$7,2,FALSE))+IF(ISBLANK(K145),0,VLOOKUP(K145,'DATA VALIDATION'!$J$3:$K$7,2,FALSE))+IF(ISBLANK(L145),0,VLOOKUP(L145,'DATA VALIDATION'!$J$3:$K$7,2,FALSE))</f>
        <v>15</v>
      </c>
      <c r="O145" s="100" t="str">
        <f t="shared" si="9"/>
        <v>A</v>
      </c>
      <c r="P145" s="101" t="str">
        <f>IF(COUNTA(G145:L145)=4,VLOOKUP(N145,'DATA VALIDATION'!$J$10:$L$13,3,TRUE),IF(COUNTA(G145:L145)=5,VLOOKUP(N145,'DATA VALIDATION'!$J$16:$L$19,3,TRUE),IF(COUNTA(G145:L145)=6,VLOOKUP(N145,'DATA VALIDATION'!$J$22:$L$25,3,TRUE),"")))</f>
        <v>A</v>
      </c>
      <c r="Q145" s="55" t="s">
        <v>308</v>
      </c>
      <c r="R145" s="55" t="s">
        <v>250</v>
      </c>
      <c r="S145" s="12"/>
      <c r="T145" s="95"/>
      <c r="U145" s="95"/>
      <c r="V145" s="95"/>
      <c r="W145" s="95"/>
      <c r="X145" s="95"/>
      <c r="Y145" s="96"/>
      <c r="Z145" s="96"/>
      <c r="AA145" s="96"/>
      <c r="AB145" s="95"/>
      <c r="AC145" s="95"/>
      <c r="AD145" s="95"/>
      <c r="AE145" s="95"/>
      <c r="AF145" s="95"/>
    </row>
    <row r="146" spans="1:32" ht="16.5" customHeight="1">
      <c r="A146" s="55" t="s">
        <v>324</v>
      </c>
      <c r="B146" s="69">
        <v>5</v>
      </c>
      <c r="C146" s="69">
        <v>32</v>
      </c>
      <c r="D146" s="15" t="s">
        <v>70</v>
      </c>
      <c r="E146" s="55" t="str">
        <f>VLOOKUP(D146,'ATHLETE LIST'!A$2:B$151,2,FALSE)</f>
        <v>ATLK</v>
      </c>
      <c r="F146" s="55" t="s">
        <v>28</v>
      </c>
      <c r="G146" s="55" t="s">
        <v>306</v>
      </c>
      <c r="H146" s="55" t="s">
        <v>306</v>
      </c>
      <c r="I146" s="55" t="s">
        <v>306</v>
      </c>
      <c r="J146" s="55" t="s">
        <v>306</v>
      </c>
      <c r="K146" s="70"/>
      <c r="L146" s="70"/>
      <c r="M146" s="99">
        <f t="shared" si="8"/>
        <v>8</v>
      </c>
      <c r="N146" s="99">
        <f>IF(ISBLANK(G146),0,VLOOKUP(G146,'DATA VALIDATION'!$J$3:$K$7,2,FALSE))+IF(ISBLANK(H146),0,VLOOKUP(H146,'DATA VALIDATION'!$J$3:$K$7,2,FALSE))+IF(ISBLANK(I146),0,VLOOKUP(I146,'DATA VALIDATION'!$J$3:$K$7,2,FALSE))+IF(ISBLANK(J146),0,VLOOKUP(J146,'DATA VALIDATION'!$J$3:$K$7,2,FALSE))+IF(ISBLANK(K146),0,VLOOKUP(K146,'DATA VALIDATION'!$J$3:$K$7,2,FALSE))+IF(ISBLANK(L146),0,VLOOKUP(L146,'DATA VALIDATION'!$J$3:$K$7,2,FALSE))</f>
        <v>8</v>
      </c>
      <c r="O146" s="100" t="str">
        <f t="shared" si="9"/>
        <v>C</v>
      </c>
      <c r="P146" s="101" t="str">
        <f>IF(COUNTA(G146:L146)=4,VLOOKUP(N146,'DATA VALIDATION'!$J$10:$L$13,3,TRUE),IF(COUNTA(G146:L146)=5,VLOOKUP(N146,'DATA VALIDATION'!$J$16:$L$19,3,TRUE),IF(COUNTA(G146:L146)=6,VLOOKUP(N146,'DATA VALIDATION'!$J$22:$L$25,3,TRUE),"")))</f>
        <v>C</v>
      </c>
      <c r="Q146" s="55" t="s">
        <v>308</v>
      </c>
      <c r="R146" s="55" t="s">
        <v>250</v>
      </c>
      <c r="S146" s="12"/>
      <c r="T146" s="95"/>
      <c r="U146" s="95"/>
      <c r="V146" s="95"/>
      <c r="W146" s="95"/>
      <c r="X146" s="95"/>
      <c r="Y146" s="96"/>
      <c r="Z146" s="96"/>
      <c r="AA146" s="96"/>
      <c r="AB146" s="95"/>
      <c r="AC146" s="95"/>
      <c r="AD146" s="95"/>
      <c r="AE146" s="95"/>
      <c r="AF146" s="95"/>
    </row>
    <row r="147" spans="1:32" ht="16.5" customHeight="1">
      <c r="A147" s="55" t="s">
        <v>325</v>
      </c>
      <c r="B147" s="69">
        <v>4</v>
      </c>
      <c r="C147" s="69">
        <v>33</v>
      </c>
      <c r="D147" s="15" t="s">
        <v>63</v>
      </c>
      <c r="E147" s="55" t="str">
        <f>VLOOKUP(D147,'ATHLETE LIST'!A$2:B$151,2,FALSE)</f>
        <v>ATLK</v>
      </c>
      <c r="F147" s="55" t="s">
        <v>27</v>
      </c>
      <c r="G147" s="55" t="s">
        <v>307</v>
      </c>
      <c r="H147" s="55" t="s">
        <v>307</v>
      </c>
      <c r="I147" s="55" t="s">
        <v>307</v>
      </c>
      <c r="J147" s="55" t="s">
        <v>306</v>
      </c>
      <c r="K147" s="70"/>
      <c r="L147" s="70"/>
      <c r="M147" s="99">
        <f t="shared" si="8"/>
        <v>11</v>
      </c>
      <c r="N147" s="99">
        <f>IF(ISBLANK(G147),0,VLOOKUP(G147,'DATA VALIDATION'!$J$3:$K$7,2,FALSE))+IF(ISBLANK(H147),0,VLOOKUP(H147,'DATA VALIDATION'!$J$3:$K$7,2,FALSE))+IF(ISBLANK(I147),0,VLOOKUP(I147,'DATA VALIDATION'!$J$3:$K$7,2,FALSE))+IF(ISBLANK(J147),0,VLOOKUP(J147,'DATA VALIDATION'!$J$3:$K$7,2,FALSE))+IF(ISBLANK(K147),0,VLOOKUP(K147,'DATA VALIDATION'!$J$3:$K$7,2,FALSE))+IF(ISBLANK(L147),0,VLOOKUP(L147,'DATA VALIDATION'!$J$3:$K$7,2,FALSE))</f>
        <v>11</v>
      </c>
      <c r="O147" s="100" t="str">
        <f t="shared" si="9"/>
        <v>B</v>
      </c>
      <c r="P147" s="101" t="str">
        <f>IF(COUNTA(G147:L147)=4,VLOOKUP(N147,'DATA VALIDATION'!$J$10:$L$13,3,TRUE),IF(COUNTA(G147:L147)=5,VLOOKUP(N147,'DATA VALIDATION'!$J$16:$L$19,3,TRUE),IF(COUNTA(G147:L147)=6,VLOOKUP(N147,'DATA VALIDATION'!$J$22:$L$25,3,TRUE),"")))</f>
        <v>B</v>
      </c>
      <c r="Q147" s="55" t="s">
        <v>308</v>
      </c>
      <c r="R147" s="55" t="s">
        <v>250</v>
      </c>
      <c r="S147" s="12"/>
      <c r="T147" s="95"/>
      <c r="U147" s="95"/>
      <c r="V147" s="95"/>
      <c r="W147" s="95"/>
      <c r="X147" s="95"/>
      <c r="Y147" s="96"/>
      <c r="Z147" s="96"/>
      <c r="AA147" s="96"/>
      <c r="AB147" s="95"/>
      <c r="AC147" s="95"/>
      <c r="AD147" s="95"/>
      <c r="AE147" s="95"/>
      <c r="AF147" s="95"/>
    </row>
    <row r="148" spans="1:32" ht="16.5" customHeight="1">
      <c r="A148" s="55" t="s">
        <v>326</v>
      </c>
      <c r="B148" s="69">
        <v>1</v>
      </c>
      <c r="C148" s="69">
        <v>34</v>
      </c>
      <c r="D148" s="15" t="s">
        <v>38</v>
      </c>
      <c r="E148" s="55" t="str">
        <f>VLOOKUP(D148,'ATHLETE LIST'!A$2:B$151,2,FALSE)</f>
        <v>FBT</v>
      </c>
      <c r="F148" s="55" t="s">
        <v>24</v>
      </c>
      <c r="G148" s="55" t="s">
        <v>306</v>
      </c>
      <c r="H148" s="55" t="s">
        <v>306</v>
      </c>
      <c r="I148" s="55" t="s">
        <v>306</v>
      </c>
      <c r="J148" s="55" t="s">
        <v>306</v>
      </c>
      <c r="K148" s="55" t="s">
        <v>307</v>
      </c>
      <c r="L148" s="70"/>
      <c r="M148" s="99">
        <f t="shared" si="8"/>
        <v>11</v>
      </c>
      <c r="N148" s="99">
        <f>IF(ISBLANK(G148),0,VLOOKUP(G148,'DATA VALIDATION'!$J$3:$K$7,2,FALSE))+IF(ISBLANK(H148),0,VLOOKUP(H148,'DATA VALIDATION'!$J$3:$K$7,2,FALSE))+IF(ISBLANK(I148),0,VLOOKUP(I148,'DATA VALIDATION'!$J$3:$K$7,2,FALSE))+IF(ISBLANK(J148),0,VLOOKUP(J148,'DATA VALIDATION'!$J$3:$K$7,2,FALSE))+IF(ISBLANK(K148),0,VLOOKUP(K148,'DATA VALIDATION'!$J$3:$K$7,2,FALSE))+IF(ISBLANK(L148),0,VLOOKUP(L148,'DATA VALIDATION'!$J$3:$K$7,2,FALSE))</f>
        <v>11</v>
      </c>
      <c r="O148" s="100" t="str">
        <f t="shared" si="9"/>
        <v>C</v>
      </c>
      <c r="P148" s="101" t="str">
        <f>IF(COUNTA(G148:L148)=4,VLOOKUP(N148,'DATA VALIDATION'!$J$10:$L$13,3,TRUE),IF(COUNTA(G148:L148)=5,VLOOKUP(N148,'DATA VALIDATION'!$J$16:$L$19,3,TRUE),IF(COUNTA(G148:L148)=6,VLOOKUP(N148,'DATA VALIDATION'!$J$22:$L$25,3,TRUE),"")))</f>
        <v>C</v>
      </c>
      <c r="Q148" s="55" t="s">
        <v>308</v>
      </c>
      <c r="R148" s="55" t="s">
        <v>250</v>
      </c>
      <c r="S148" s="12"/>
      <c r="T148" s="95"/>
      <c r="U148" s="95"/>
      <c r="V148" s="95"/>
      <c r="W148" s="95"/>
      <c r="X148" s="95"/>
      <c r="Y148" s="96"/>
      <c r="Z148" s="96"/>
      <c r="AA148" s="96"/>
      <c r="AB148" s="95"/>
      <c r="AC148" s="95"/>
      <c r="AD148" s="95"/>
      <c r="AE148" s="95"/>
      <c r="AF148" s="95"/>
    </row>
    <row r="149" spans="1:32" ht="16.5" customHeight="1">
      <c r="A149" s="55" t="s">
        <v>326</v>
      </c>
      <c r="B149" s="69">
        <v>1</v>
      </c>
      <c r="C149" s="69">
        <v>35</v>
      </c>
      <c r="D149" s="15" t="s">
        <v>33</v>
      </c>
      <c r="E149" s="55" t="str">
        <f>VLOOKUP(D149,'ATHLETE LIST'!A$2:B$151,2,FALSE)</f>
        <v>FBT</v>
      </c>
      <c r="F149" s="55" t="s">
        <v>24</v>
      </c>
      <c r="G149" s="70"/>
      <c r="H149" s="70"/>
      <c r="I149" s="70"/>
      <c r="J149" s="70"/>
      <c r="K149" s="70"/>
      <c r="L149" s="70"/>
      <c r="M149" s="99">
        <f t="shared" si="8"/>
        <v>0</v>
      </c>
      <c r="N149" s="99">
        <f>IF(ISBLANK(G149),0,VLOOKUP(G149,'DATA VALIDATION'!$J$3:$K$7,2,FALSE))+IF(ISBLANK(H149),0,VLOOKUP(H149,'DATA VALIDATION'!$J$3:$K$7,2,FALSE))+IF(ISBLANK(I149),0,VLOOKUP(I149,'DATA VALIDATION'!$J$3:$K$7,2,FALSE))+IF(ISBLANK(J149),0,VLOOKUP(J149,'DATA VALIDATION'!$J$3:$K$7,2,FALSE))+IF(ISBLANK(K149),0,VLOOKUP(K149,'DATA VALIDATION'!$J$3:$K$7,2,FALSE))+IF(ISBLANK(L149),0,VLOOKUP(L149,'DATA VALIDATION'!$J$3:$K$7,2,FALSE))</f>
        <v>0</v>
      </c>
      <c r="O149" s="71" t="str">
        <f t="shared" si="9"/>
        <v/>
      </c>
      <c r="P149" s="68" t="str">
        <f>IF(COUNTA(G149:L149)=4,VLOOKUP(N149,'DATA VALIDATION'!$J$10:$L$13,3,TRUE),IF(COUNTA(G149:L149)=5,VLOOKUP(N149,'DATA VALIDATION'!$J$16:$L$19,3,TRUE),IF(COUNTA(G149:L149)=6,VLOOKUP(N149,'DATA VALIDATION'!$J$22:$L$25,3,TRUE),"")))</f>
        <v/>
      </c>
      <c r="Q149" s="55" t="s">
        <v>308</v>
      </c>
      <c r="R149" s="55" t="s">
        <v>250</v>
      </c>
      <c r="S149" s="12"/>
      <c r="T149" s="95"/>
      <c r="U149" s="95"/>
      <c r="V149" s="95"/>
      <c r="W149" s="95"/>
      <c r="X149" s="95"/>
      <c r="Y149" s="96"/>
      <c r="Z149" s="96"/>
      <c r="AA149" s="96"/>
      <c r="AB149" s="95"/>
      <c r="AC149" s="95"/>
      <c r="AD149" s="95"/>
      <c r="AE149" s="95"/>
      <c r="AF149" s="95"/>
    </row>
    <row r="150" spans="1:32" ht="16.5" customHeight="1">
      <c r="A150" s="55" t="s">
        <v>326</v>
      </c>
      <c r="B150" s="69">
        <v>2</v>
      </c>
      <c r="C150" s="69">
        <v>34</v>
      </c>
      <c r="D150" s="15" t="s">
        <v>39</v>
      </c>
      <c r="E150" s="55" t="str">
        <f>VLOOKUP(D150,'ATHLETE LIST'!A$2:B$151,2,FALSE)</f>
        <v>FBT</v>
      </c>
      <c r="F150" s="55" t="s">
        <v>25</v>
      </c>
      <c r="G150" s="70"/>
      <c r="H150" s="70"/>
      <c r="I150" s="70"/>
      <c r="J150" s="70"/>
      <c r="K150" s="70"/>
      <c r="L150" s="70"/>
      <c r="M150" s="99">
        <f t="shared" si="8"/>
        <v>0</v>
      </c>
      <c r="N150" s="99">
        <f>IF(ISBLANK(G150),0,VLOOKUP(G150,'DATA VALIDATION'!$J$3:$K$7,2,FALSE))+IF(ISBLANK(H150),0,VLOOKUP(H150,'DATA VALIDATION'!$J$3:$K$7,2,FALSE))+IF(ISBLANK(I150),0,VLOOKUP(I150,'DATA VALIDATION'!$J$3:$K$7,2,FALSE))+IF(ISBLANK(J150),0,VLOOKUP(J150,'DATA VALIDATION'!$J$3:$K$7,2,FALSE))+IF(ISBLANK(K150),0,VLOOKUP(K150,'DATA VALIDATION'!$J$3:$K$7,2,FALSE))+IF(ISBLANK(L150),0,VLOOKUP(L150,'DATA VALIDATION'!$J$3:$K$7,2,FALSE))</f>
        <v>0</v>
      </c>
      <c r="O150" s="71" t="str">
        <f t="shared" si="9"/>
        <v/>
      </c>
      <c r="P150" s="68" t="str">
        <f>IF(COUNTA(G150:L150)=4,VLOOKUP(N150,'DATA VALIDATION'!$J$10:$L$13,3,TRUE),IF(COUNTA(G150:L150)=5,VLOOKUP(N150,'DATA VALIDATION'!$J$16:$L$19,3,TRUE),IF(COUNTA(G150:L150)=6,VLOOKUP(N150,'DATA VALIDATION'!$J$22:$L$25,3,TRUE),"")))</f>
        <v/>
      </c>
      <c r="Q150" s="55" t="s">
        <v>308</v>
      </c>
      <c r="R150" s="55" t="s">
        <v>250</v>
      </c>
      <c r="S150" s="12"/>
      <c r="T150" s="95"/>
      <c r="U150" s="95"/>
      <c r="V150" s="95"/>
      <c r="W150" s="95"/>
      <c r="X150" s="95"/>
      <c r="Y150" s="96"/>
      <c r="Z150" s="96"/>
      <c r="AA150" s="96"/>
      <c r="AB150" s="95"/>
      <c r="AC150" s="95"/>
      <c r="AD150" s="95"/>
      <c r="AE150" s="95"/>
      <c r="AF150" s="95"/>
    </row>
    <row r="151" spans="1:32" ht="16.5" customHeight="1">
      <c r="A151" s="55" t="s">
        <v>326</v>
      </c>
      <c r="B151" s="69">
        <v>2</v>
      </c>
      <c r="C151" s="69">
        <v>35</v>
      </c>
      <c r="D151" s="15" t="s">
        <v>52</v>
      </c>
      <c r="E151" s="55" t="str">
        <f>VLOOKUP(D151,'ATHLETE LIST'!A$2:B$151,2,FALSE)</f>
        <v>FBT</v>
      </c>
      <c r="F151" s="55" t="s">
        <v>25</v>
      </c>
      <c r="G151" s="55" t="s">
        <v>307</v>
      </c>
      <c r="H151" s="55" t="s">
        <v>307</v>
      </c>
      <c r="I151" s="55" t="s">
        <v>309</v>
      </c>
      <c r="J151" s="55" t="s">
        <v>309</v>
      </c>
      <c r="K151" s="55" t="s">
        <v>309</v>
      </c>
      <c r="L151" s="70"/>
      <c r="M151" s="99">
        <f t="shared" si="8"/>
        <v>18</v>
      </c>
      <c r="N151" s="99">
        <f>IF(ISBLANK(G151),0,VLOOKUP(G151,'DATA VALIDATION'!$J$3:$K$7,2,FALSE))+IF(ISBLANK(H151),0,VLOOKUP(H151,'DATA VALIDATION'!$J$3:$K$7,2,FALSE))+IF(ISBLANK(I151),0,VLOOKUP(I151,'DATA VALIDATION'!$J$3:$K$7,2,FALSE))+IF(ISBLANK(J151),0,VLOOKUP(J151,'DATA VALIDATION'!$J$3:$K$7,2,FALSE))+IF(ISBLANK(K151),0,VLOOKUP(K151,'DATA VALIDATION'!$J$3:$K$7,2,FALSE))+IF(ISBLANK(L151),0,VLOOKUP(L151,'DATA VALIDATION'!$J$3:$K$7,2,FALSE))</f>
        <v>18</v>
      </c>
      <c r="O151" s="100" t="str">
        <f t="shared" si="9"/>
        <v>A</v>
      </c>
      <c r="P151" s="101" t="str">
        <f>IF(COUNTA(G151:L151)=4,VLOOKUP(N151,'DATA VALIDATION'!$J$10:$L$13,3,TRUE),IF(COUNTA(G151:L151)=5,VLOOKUP(N151,'DATA VALIDATION'!$J$16:$L$19,3,TRUE),IF(COUNTA(G151:L151)=6,VLOOKUP(N151,'DATA VALIDATION'!$J$22:$L$25,3,TRUE),"")))</f>
        <v>A</v>
      </c>
      <c r="Q151" s="55" t="s">
        <v>308</v>
      </c>
      <c r="R151" s="55" t="s">
        <v>250</v>
      </c>
      <c r="S151" s="12"/>
      <c r="T151" s="95"/>
      <c r="U151" s="95"/>
      <c r="V151" s="95"/>
      <c r="W151" s="95"/>
      <c r="X151" s="95"/>
      <c r="Y151" s="96"/>
      <c r="Z151" s="96"/>
      <c r="AA151" s="96"/>
      <c r="AB151" s="95"/>
      <c r="AC151" s="95"/>
      <c r="AD151" s="95"/>
      <c r="AE151" s="95"/>
      <c r="AF151" s="95"/>
    </row>
    <row r="152" spans="1:32" ht="16.5" customHeight="1">
      <c r="A152" s="55" t="s">
        <v>326</v>
      </c>
      <c r="B152" s="69">
        <v>3</v>
      </c>
      <c r="C152" s="69">
        <v>34</v>
      </c>
      <c r="D152" s="15" t="s">
        <v>34</v>
      </c>
      <c r="E152" s="55" t="str">
        <f>VLOOKUP(D152,'ATHLETE LIST'!A$2:B$151,2,FALSE)</f>
        <v>FBT</v>
      </c>
      <c r="F152" s="55" t="s">
        <v>26</v>
      </c>
      <c r="G152" s="55" t="s">
        <v>307</v>
      </c>
      <c r="H152" s="55" t="s">
        <v>306</v>
      </c>
      <c r="I152" s="55" t="s">
        <v>307</v>
      </c>
      <c r="J152" s="55" t="s">
        <v>307</v>
      </c>
      <c r="K152" s="55" t="s">
        <v>307</v>
      </c>
      <c r="L152" s="70"/>
      <c r="M152" s="99">
        <f t="shared" si="8"/>
        <v>14</v>
      </c>
      <c r="N152" s="99">
        <f>IF(ISBLANK(G152),0,VLOOKUP(G152,'DATA VALIDATION'!$J$3:$K$7,2,FALSE))+IF(ISBLANK(H152),0,VLOOKUP(H152,'DATA VALIDATION'!$J$3:$K$7,2,FALSE))+IF(ISBLANK(I152),0,VLOOKUP(I152,'DATA VALIDATION'!$J$3:$K$7,2,FALSE))+IF(ISBLANK(J152),0,VLOOKUP(J152,'DATA VALIDATION'!$J$3:$K$7,2,FALSE))+IF(ISBLANK(K152),0,VLOOKUP(K152,'DATA VALIDATION'!$J$3:$K$7,2,FALSE))+IF(ISBLANK(L152),0,VLOOKUP(L152,'DATA VALIDATION'!$J$3:$K$7,2,FALSE))</f>
        <v>14</v>
      </c>
      <c r="O152" s="100" t="str">
        <f t="shared" si="9"/>
        <v>B</v>
      </c>
      <c r="P152" s="101" t="str">
        <f>IF(COUNTA(G152:L152)=4,VLOOKUP(N152,'DATA VALIDATION'!$J$10:$L$13,3,TRUE),IF(COUNTA(G152:L152)=5,VLOOKUP(N152,'DATA VALIDATION'!$J$16:$L$19,3,TRUE),IF(COUNTA(G152:L152)=6,VLOOKUP(N152,'DATA VALIDATION'!$J$22:$L$25,3,TRUE),"")))</f>
        <v>B</v>
      </c>
      <c r="Q152" s="55" t="s">
        <v>308</v>
      </c>
      <c r="R152" s="55" t="s">
        <v>250</v>
      </c>
      <c r="S152" s="12"/>
      <c r="T152" s="95"/>
      <c r="U152" s="95"/>
      <c r="V152" s="95"/>
      <c r="W152" s="95"/>
      <c r="X152" s="95"/>
      <c r="Y152" s="96"/>
      <c r="Z152" s="96"/>
      <c r="AA152" s="96"/>
      <c r="AB152" s="95"/>
      <c r="AC152" s="95"/>
      <c r="AD152" s="95"/>
      <c r="AE152" s="95"/>
      <c r="AF152" s="95"/>
    </row>
    <row r="153" spans="1:32" ht="16.5" customHeight="1">
      <c r="A153" s="55" t="s">
        <v>326</v>
      </c>
      <c r="B153" s="69">
        <v>3</v>
      </c>
      <c r="C153" s="69">
        <v>35</v>
      </c>
      <c r="D153" s="15" t="s">
        <v>54</v>
      </c>
      <c r="E153" s="55" t="str">
        <f>VLOOKUP(D153,'ATHLETE LIST'!A$2:B$151,2,FALSE)</f>
        <v>FBT</v>
      </c>
      <c r="F153" s="55" t="s">
        <v>26</v>
      </c>
      <c r="G153" s="55" t="s">
        <v>306</v>
      </c>
      <c r="H153" s="55" t="s">
        <v>306</v>
      </c>
      <c r="I153" s="55" t="s">
        <v>307</v>
      </c>
      <c r="J153" s="55" t="s">
        <v>306</v>
      </c>
      <c r="K153" s="55" t="s">
        <v>307</v>
      </c>
      <c r="L153" s="70"/>
      <c r="M153" s="99">
        <f t="shared" si="8"/>
        <v>12</v>
      </c>
      <c r="N153" s="99">
        <f>IF(ISBLANK(G153),0,VLOOKUP(G153,'DATA VALIDATION'!$J$3:$K$7,2,FALSE))+IF(ISBLANK(H153),0,VLOOKUP(H153,'DATA VALIDATION'!$J$3:$K$7,2,FALSE))+IF(ISBLANK(I153),0,VLOOKUP(I153,'DATA VALIDATION'!$J$3:$K$7,2,FALSE))+IF(ISBLANK(J153),0,VLOOKUP(J153,'DATA VALIDATION'!$J$3:$K$7,2,FALSE))+IF(ISBLANK(K153),0,VLOOKUP(K153,'DATA VALIDATION'!$J$3:$K$7,2,FALSE))+IF(ISBLANK(L153),0,VLOOKUP(L153,'DATA VALIDATION'!$J$3:$K$7,2,FALSE))</f>
        <v>12</v>
      </c>
      <c r="O153" s="100" t="str">
        <f t="shared" si="9"/>
        <v>C</v>
      </c>
      <c r="P153" s="101" t="str">
        <f>IF(COUNTA(G153:L153)=4,VLOOKUP(N153,'DATA VALIDATION'!$J$10:$L$13,3,TRUE),IF(COUNTA(G153:L153)=5,VLOOKUP(N153,'DATA VALIDATION'!$J$16:$L$19,3,TRUE),IF(COUNTA(G153:L153)=6,VLOOKUP(N153,'DATA VALIDATION'!$J$22:$L$25,3,TRUE),"")))</f>
        <v>C</v>
      </c>
      <c r="Q153" s="55" t="s">
        <v>308</v>
      </c>
      <c r="R153" s="55" t="s">
        <v>250</v>
      </c>
      <c r="S153" s="12"/>
      <c r="T153" s="95"/>
      <c r="U153" s="95"/>
      <c r="V153" s="95"/>
      <c r="W153" s="95"/>
      <c r="X153" s="95"/>
      <c r="Y153" s="96"/>
      <c r="Z153" s="96"/>
      <c r="AA153" s="96"/>
      <c r="AB153" s="95"/>
      <c r="AC153" s="95"/>
      <c r="AD153" s="95"/>
      <c r="AE153" s="95"/>
      <c r="AF153" s="95"/>
    </row>
    <row r="154" spans="1:32" ht="16.5" customHeight="1">
      <c r="A154" s="55" t="s">
        <v>326</v>
      </c>
      <c r="B154" s="69">
        <v>4</v>
      </c>
      <c r="C154" s="69">
        <v>34</v>
      </c>
      <c r="D154" s="15" t="s">
        <v>48</v>
      </c>
      <c r="E154" s="55" t="str">
        <f>VLOOKUP(D154,'ATHLETE LIST'!A$2:B$151,2,FALSE)</f>
        <v>FBT</v>
      </c>
      <c r="F154" s="55" t="s">
        <v>27</v>
      </c>
      <c r="G154" s="55" t="s">
        <v>307</v>
      </c>
      <c r="H154" s="55" t="s">
        <v>307</v>
      </c>
      <c r="I154" s="55" t="s">
        <v>307</v>
      </c>
      <c r="J154" s="55" t="s">
        <v>309</v>
      </c>
      <c r="K154" s="55" t="s">
        <v>307</v>
      </c>
      <c r="L154" s="70"/>
      <c r="M154" s="99">
        <f t="shared" si="8"/>
        <v>16</v>
      </c>
      <c r="N154" s="99">
        <f>IF(ISBLANK(G154),0,VLOOKUP(G154,'DATA VALIDATION'!$J$3:$K$7,2,FALSE))+IF(ISBLANK(H154),0,VLOOKUP(H154,'DATA VALIDATION'!$J$3:$K$7,2,FALSE))+IF(ISBLANK(I154),0,VLOOKUP(I154,'DATA VALIDATION'!$J$3:$K$7,2,FALSE))+IF(ISBLANK(J154),0,VLOOKUP(J154,'DATA VALIDATION'!$J$3:$K$7,2,FALSE))+IF(ISBLANK(K154),0,VLOOKUP(K154,'DATA VALIDATION'!$J$3:$K$7,2,FALSE))+IF(ISBLANK(L154),0,VLOOKUP(L154,'DATA VALIDATION'!$J$3:$K$7,2,FALSE))</f>
        <v>16</v>
      </c>
      <c r="O154" s="100" t="str">
        <f t="shared" si="9"/>
        <v>B</v>
      </c>
      <c r="P154" s="101" t="str">
        <f>IF(COUNTA(G154:L154)=4,VLOOKUP(N154,'DATA VALIDATION'!$J$10:$L$13,3,TRUE),IF(COUNTA(G154:L154)=5,VLOOKUP(N154,'DATA VALIDATION'!$J$16:$L$19,3,TRUE),IF(COUNTA(G154:L154)=6,VLOOKUP(N154,'DATA VALIDATION'!$J$22:$L$25,3,TRUE),"")))</f>
        <v>B</v>
      </c>
      <c r="Q154" s="55" t="s">
        <v>308</v>
      </c>
      <c r="R154" s="55" t="s">
        <v>250</v>
      </c>
      <c r="S154" s="12"/>
      <c r="T154" s="95"/>
      <c r="U154" s="95"/>
      <c r="V154" s="95"/>
      <c r="W154" s="95"/>
      <c r="X154" s="95"/>
      <c r="Y154" s="96"/>
      <c r="Z154" s="96"/>
      <c r="AA154" s="96"/>
      <c r="AB154" s="95"/>
      <c r="AC154" s="95"/>
      <c r="AD154" s="95"/>
      <c r="AE154" s="95"/>
      <c r="AF154" s="95"/>
    </row>
    <row r="155" spans="1:32" ht="16.5" customHeight="1">
      <c r="A155" s="55" t="s">
        <v>326</v>
      </c>
      <c r="B155" s="69">
        <v>5</v>
      </c>
      <c r="C155" s="69">
        <v>34</v>
      </c>
      <c r="D155" s="15" t="s">
        <v>32</v>
      </c>
      <c r="E155" s="55" t="str">
        <f>VLOOKUP(D155,'ATHLETE LIST'!A$2:B$151,2,FALSE)</f>
        <v>FBT</v>
      </c>
      <c r="F155" s="55" t="s">
        <v>28</v>
      </c>
      <c r="G155" s="55" t="s">
        <v>309</v>
      </c>
      <c r="H155" s="55" t="s">
        <v>307</v>
      </c>
      <c r="I155" s="55" t="s">
        <v>309</v>
      </c>
      <c r="J155" s="55" t="s">
        <v>309</v>
      </c>
      <c r="K155" s="55" t="s">
        <v>309</v>
      </c>
      <c r="L155" s="70"/>
      <c r="M155" s="99">
        <f t="shared" si="8"/>
        <v>19</v>
      </c>
      <c r="N155" s="99">
        <f>IF(ISBLANK(G155),0,VLOOKUP(G155,'DATA VALIDATION'!$J$3:$K$7,2,FALSE))+IF(ISBLANK(H155),0,VLOOKUP(H155,'DATA VALIDATION'!$J$3:$K$7,2,FALSE))+IF(ISBLANK(I155),0,VLOOKUP(I155,'DATA VALIDATION'!$J$3:$K$7,2,FALSE))+IF(ISBLANK(J155),0,VLOOKUP(J155,'DATA VALIDATION'!$J$3:$K$7,2,FALSE))+IF(ISBLANK(K155),0,VLOOKUP(K155,'DATA VALIDATION'!$J$3:$K$7,2,FALSE))+IF(ISBLANK(L155),0,VLOOKUP(L155,'DATA VALIDATION'!$J$3:$K$7,2,FALSE))</f>
        <v>19</v>
      </c>
      <c r="O155" s="100" t="str">
        <f t="shared" si="9"/>
        <v>A</v>
      </c>
      <c r="P155" s="101" t="str">
        <f>IF(COUNTA(G155:L155)=4,VLOOKUP(N155,'DATA VALIDATION'!$J$10:$L$13,3,TRUE),IF(COUNTA(G155:L155)=5,VLOOKUP(N155,'DATA VALIDATION'!$J$16:$L$19,3,TRUE),IF(COUNTA(G155:L155)=6,VLOOKUP(N155,'DATA VALIDATION'!$J$22:$L$25,3,TRUE),"")))</f>
        <v>A</v>
      </c>
      <c r="Q155" s="55" t="s">
        <v>308</v>
      </c>
      <c r="R155" s="55" t="s">
        <v>250</v>
      </c>
      <c r="S155" s="12"/>
      <c r="T155" s="95"/>
      <c r="U155" s="95"/>
      <c r="V155" s="95"/>
      <c r="W155" s="95"/>
      <c r="X155" s="95"/>
      <c r="Y155" s="96"/>
      <c r="Z155" s="96"/>
      <c r="AA155" s="96"/>
      <c r="AB155" s="95"/>
      <c r="AC155" s="95"/>
      <c r="AD155" s="95"/>
      <c r="AE155" s="95"/>
      <c r="AF155" s="95"/>
    </row>
    <row r="156" spans="1:32" ht="16.5" customHeight="1">
      <c r="A156" s="55" t="s">
        <v>326</v>
      </c>
      <c r="B156" s="69">
        <v>5</v>
      </c>
      <c r="C156" s="69">
        <v>35</v>
      </c>
      <c r="D156" s="15" t="s">
        <v>60</v>
      </c>
      <c r="E156" s="55" t="str">
        <f>VLOOKUP(D156,'ATHLETE LIST'!A$2:B$151,2,FALSE)</f>
        <v>ATLK</v>
      </c>
      <c r="F156" s="55" t="s">
        <v>28</v>
      </c>
      <c r="G156" s="55" t="s">
        <v>306</v>
      </c>
      <c r="H156" s="55" t="s">
        <v>307</v>
      </c>
      <c r="I156" s="55" t="s">
        <v>307</v>
      </c>
      <c r="J156" s="55" t="s">
        <v>309</v>
      </c>
      <c r="K156" s="55" t="s">
        <v>307</v>
      </c>
      <c r="L156" s="70"/>
      <c r="M156" s="99">
        <f t="shared" si="8"/>
        <v>15</v>
      </c>
      <c r="N156" s="99">
        <f>IF(ISBLANK(G156),0,VLOOKUP(G156,'DATA VALIDATION'!$J$3:$K$7,2,FALSE))+IF(ISBLANK(H156),0,VLOOKUP(H156,'DATA VALIDATION'!$J$3:$K$7,2,FALSE))+IF(ISBLANK(I156),0,VLOOKUP(I156,'DATA VALIDATION'!$J$3:$K$7,2,FALSE))+IF(ISBLANK(J156),0,VLOOKUP(J156,'DATA VALIDATION'!$J$3:$K$7,2,FALSE))+IF(ISBLANK(K156),0,VLOOKUP(K156,'DATA VALIDATION'!$J$3:$K$7,2,FALSE))+IF(ISBLANK(L156),0,VLOOKUP(L156,'DATA VALIDATION'!$J$3:$K$7,2,FALSE))</f>
        <v>15</v>
      </c>
      <c r="O156" s="100" t="str">
        <f t="shared" si="9"/>
        <v>B</v>
      </c>
      <c r="P156" s="101" t="str">
        <f>IF(COUNTA(G156:L156)=4,VLOOKUP(N156,'DATA VALIDATION'!$J$10:$L$13,3,TRUE),IF(COUNTA(G156:L156)=5,VLOOKUP(N156,'DATA VALIDATION'!$J$16:$L$19,3,TRUE),IF(COUNTA(G156:L156)=6,VLOOKUP(N156,'DATA VALIDATION'!$J$22:$L$25,3,TRUE),"")))</f>
        <v>B</v>
      </c>
      <c r="Q156" s="55" t="s">
        <v>308</v>
      </c>
      <c r="R156" s="55" t="s">
        <v>250</v>
      </c>
      <c r="S156" s="12"/>
      <c r="T156" s="95"/>
      <c r="U156" s="95"/>
      <c r="V156" s="95"/>
      <c r="W156" s="95"/>
      <c r="X156" s="95"/>
      <c r="Y156" s="96"/>
      <c r="Z156" s="96"/>
      <c r="AA156" s="96"/>
      <c r="AB156" s="95"/>
      <c r="AC156" s="95"/>
      <c r="AD156" s="95"/>
      <c r="AE156" s="95"/>
      <c r="AF156" s="95"/>
    </row>
    <row r="157" spans="1:32" ht="16.5" customHeight="1">
      <c r="A157" s="55" t="s">
        <v>327</v>
      </c>
      <c r="B157" s="69">
        <v>2</v>
      </c>
      <c r="C157" s="69">
        <v>36</v>
      </c>
      <c r="D157" s="15" t="s">
        <v>63</v>
      </c>
      <c r="E157" s="55" t="str">
        <f>VLOOKUP(D157,'ATHLETE LIST'!A$2:B$151,2,FALSE)</f>
        <v>ATLK</v>
      </c>
      <c r="F157" s="55" t="s">
        <v>25</v>
      </c>
      <c r="G157" s="55" t="s">
        <v>309</v>
      </c>
      <c r="H157" s="55" t="s">
        <v>309</v>
      </c>
      <c r="I157" s="55" t="s">
        <v>309</v>
      </c>
      <c r="J157" s="55" t="s">
        <v>309</v>
      </c>
      <c r="K157" s="55" t="s">
        <v>309</v>
      </c>
      <c r="L157" s="70"/>
      <c r="M157" s="99">
        <f t="shared" si="8"/>
        <v>20</v>
      </c>
      <c r="N157" s="99">
        <f>IF(ISBLANK(G157),0,VLOOKUP(G157,'DATA VALIDATION'!$J$3:$K$7,2,FALSE))+IF(ISBLANK(H157),0,VLOOKUP(H157,'DATA VALIDATION'!$J$3:$K$7,2,FALSE))+IF(ISBLANK(I157),0,VLOOKUP(I157,'DATA VALIDATION'!$J$3:$K$7,2,FALSE))+IF(ISBLANK(J157),0,VLOOKUP(J157,'DATA VALIDATION'!$J$3:$K$7,2,FALSE))+IF(ISBLANK(K157),0,VLOOKUP(K157,'DATA VALIDATION'!$J$3:$K$7,2,FALSE))+IF(ISBLANK(L157),0,VLOOKUP(L157,'DATA VALIDATION'!$J$3:$K$7,2,FALSE))</f>
        <v>20</v>
      </c>
      <c r="O157" s="100" t="str">
        <f t="shared" si="9"/>
        <v>A</v>
      </c>
      <c r="P157" s="101" t="str">
        <f>IF(COUNTA(G157:L157)=4,VLOOKUP(N157,'DATA VALIDATION'!$J$10:$L$13,3,TRUE),IF(COUNTA(G157:L157)=5,VLOOKUP(N157,'DATA VALIDATION'!$J$16:$L$19,3,TRUE),IF(COUNTA(G157:L157)=6,VLOOKUP(N157,'DATA VALIDATION'!$J$22:$L$25,3,TRUE),"")))</f>
        <v>A</v>
      </c>
      <c r="Q157" s="55" t="s">
        <v>308</v>
      </c>
      <c r="R157" s="55" t="s">
        <v>250</v>
      </c>
      <c r="S157" s="12"/>
      <c r="T157" s="95"/>
      <c r="U157" s="95"/>
      <c r="V157" s="95"/>
      <c r="W157" s="95"/>
      <c r="X157" s="95"/>
      <c r="Y157" s="96"/>
      <c r="Z157" s="96"/>
      <c r="AA157" s="96"/>
      <c r="AB157" s="95"/>
      <c r="AC157" s="95"/>
      <c r="AD157" s="95"/>
      <c r="AE157" s="95"/>
      <c r="AF157" s="95"/>
    </row>
    <row r="158" spans="1:32" ht="15.75" customHeight="1">
      <c r="A158" s="55" t="s">
        <v>327</v>
      </c>
      <c r="B158" s="69">
        <v>4</v>
      </c>
      <c r="C158" s="70"/>
      <c r="D158" s="105" t="s">
        <v>57</v>
      </c>
      <c r="E158" s="55" t="str">
        <f>VLOOKUP(D158,'ATHLETE LIST'!A$2:B$151,2,FALSE)</f>
        <v>ATLK</v>
      </c>
      <c r="F158" s="55" t="s">
        <v>27</v>
      </c>
      <c r="G158" s="55" t="s">
        <v>306</v>
      </c>
      <c r="H158" s="55" t="s">
        <v>306</v>
      </c>
      <c r="I158" s="55" t="s">
        <v>306</v>
      </c>
      <c r="J158" s="55" t="s">
        <v>307</v>
      </c>
      <c r="K158" s="55" t="s">
        <v>306</v>
      </c>
      <c r="L158" s="70"/>
      <c r="M158" s="99">
        <f t="shared" si="8"/>
        <v>11</v>
      </c>
      <c r="N158" s="99">
        <f>IF(ISBLANK(G158),0,VLOOKUP(G158,'DATA VALIDATION'!$J$3:$K$7,2,FALSE))+IF(ISBLANK(H158),0,VLOOKUP(H158,'DATA VALIDATION'!$J$3:$K$7,2,FALSE))+IF(ISBLANK(I158),0,VLOOKUP(I158,'DATA VALIDATION'!$J$3:$K$7,2,FALSE))+IF(ISBLANK(J158),0,VLOOKUP(J158,'DATA VALIDATION'!$J$3:$K$7,2,FALSE))+IF(ISBLANK(K158),0,VLOOKUP(K158,'DATA VALIDATION'!$J$3:$K$7,2,FALSE))+IF(ISBLANK(L158),0,VLOOKUP(L158,'DATA VALIDATION'!$J$3:$K$7,2,FALSE))</f>
        <v>11</v>
      </c>
      <c r="O158" s="100" t="str">
        <f t="shared" si="9"/>
        <v>C</v>
      </c>
      <c r="P158" s="101" t="str">
        <f>IF(COUNTA(G158:L158)=4,VLOOKUP(N158,'DATA VALIDATION'!$J$10:$L$13,3,TRUE),IF(COUNTA(G158:L158)=5,VLOOKUP(N158,'DATA VALIDATION'!$J$16:$L$19,3,TRUE),IF(COUNTA(G158:L158)=6,VLOOKUP(N158,'DATA VALIDATION'!$J$22:$L$25,3,TRUE),"")))</f>
        <v>C</v>
      </c>
      <c r="Q158" s="55"/>
      <c r="R158" s="70"/>
      <c r="S158" s="12"/>
      <c r="T158" s="95"/>
      <c r="U158" s="95"/>
      <c r="V158" s="95"/>
      <c r="W158" s="95"/>
      <c r="X158" s="95"/>
      <c r="Y158" s="96"/>
      <c r="Z158" s="96"/>
      <c r="AA158" s="96"/>
      <c r="AB158" s="95"/>
      <c r="AC158" s="95"/>
      <c r="AD158" s="95"/>
      <c r="AE158" s="95"/>
      <c r="AF158" s="95"/>
    </row>
    <row r="159" spans="1:32" ht="15.75" customHeight="1">
      <c r="A159" s="70"/>
      <c r="B159" s="70"/>
      <c r="C159" s="70"/>
      <c r="D159" s="106"/>
      <c r="E159" s="70" t="e">
        <f>VLOOKUP(D159,'ATHLETE LIST'!A$2:B$151,2,FALSE)</f>
        <v>#N/A</v>
      </c>
      <c r="F159" s="70"/>
      <c r="G159" s="70"/>
      <c r="H159" s="70"/>
      <c r="I159" s="70"/>
      <c r="J159" s="70"/>
      <c r="K159" s="70"/>
      <c r="L159" s="70"/>
      <c r="M159" s="99">
        <f t="shared" si="8"/>
        <v>0</v>
      </c>
      <c r="N159" s="99">
        <f>IF(ISBLANK(G159),0,VLOOKUP(G159,'DATA VALIDATION'!$J$3:$K$7,2,FALSE))+IF(ISBLANK(H159),0,VLOOKUP(H159,'DATA VALIDATION'!$J$3:$K$7,2,FALSE))+IF(ISBLANK(I159),0,VLOOKUP(I159,'DATA VALIDATION'!$J$3:$K$7,2,FALSE))+IF(ISBLANK(J159),0,VLOOKUP(J159,'DATA VALIDATION'!$J$3:$K$7,2,FALSE))+IF(ISBLANK(K159),0,VLOOKUP(K159,'DATA VALIDATION'!$J$3:$K$7,2,FALSE))+IF(ISBLANK(L159),0,VLOOKUP(L159,'DATA VALIDATION'!$J$3:$K$7,2,FALSE))</f>
        <v>0</v>
      </c>
      <c r="O159" s="71" t="str">
        <f t="shared" si="9"/>
        <v/>
      </c>
      <c r="P159" s="68" t="str">
        <f>IF(COUNTA(G159:L159)=4,VLOOKUP(N159,'DATA VALIDATION'!$J$10:$L$13,3,TRUE),IF(COUNTA(G159:L159)=5,VLOOKUP(N159,'DATA VALIDATION'!$J$16:$L$19,3,TRUE),IF(COUNTA(G159:L159)=6,VLOOKUP(N159,'DATA VALIDATION'!$J$22:$L$25,3,TRUE),"")))</f>
        <v/>
      </c>
      <c r="Q159" s="55"/>
      <c r="R159" s="70"/>
      <c r="S159" s="12"/>
      <c r="T159" s="95"/>
      <c r="U159" s="95"/>
      <c r="V159" s="95"/>
      <c r="W159" s="95"/>
      <c r="X159" s="95"/>
      <c r="Y159" s="96"/>
      <c r="Z159" s="96"/>
      <c r="AA159" s="96"/>
      <c r="AB159" s="95"/>
      <c r="AC159" s="95"/>
      <c r="AD159" s="95"/>
      <c r="AE159" s="95"/>
      <c r="AF159" s="95"/>
    </row>
    <row r="160" spans="1:32" ht="15.75" customHeight="1">
      <c r="A160" s="70"/>
      <c r="B160" s="70"/>
      <c r="C160" s="70"/>
      <c r="D160" s="106"/>
      <c r="E160" s="70" t="e">
        <f>VLOOKUP(D160,'ATHLETE LIST'!A$2:B$151,2,FALSE)</f>
        <v>#N/A</v>
      </c>
      <c r="F160" s="70"/>
      <c r="G160" s="70"/>
      <c r="H160" s="70"/>
      <c r="I160" s="70"/>
      <c r="J160" s="70"/>
      <c r="K160" s="70"/>
      <c r="L160" s="70"/>
      <c r="M160" s="99">
        <f t="shared" si="8"/>
        <v>0</v>
      </c>
      <c r="N160" s="99">
        <f>IF(ISBLANK(G160),0,VLOOKUP(G160,'DATA VALIDATION'!$J$3:$K$7,2,FALSE))+IF(ISBLANK(H160),0,VLOOKUP(H160,'DATA VALIDATION'!$J$3:$K$7,2,FALSE))+IF(ISBLANK(I160),0,VLOOKUP(I160,'DATA VALIDATION'!$J$3:$K$7,2,FALSE))+IF(ISBLANK(J160),0,VLOOKUP(J160,'DATA VALIDATION'!$J$3:$K$7,2,FALSE))+IF(ISBLANK(K160),0,VLOOKUP(K160,'DATA VALIDATION'!$J$3:$K$7,2,FALSE))+IF(ISBLANK(L160),0,VLOOKUP(L160,'DATA VALIDATION'!$J$3:$K$7,2,FALSE))</f>
        <v>0</v>
      </c>
      <c r="O160" s="71" t="str">
        <f t="shared" si="9"/>
        <v/>
      </c>
      <c r="P160" s="68" t="str">
        <f>IF(COUNTA(G160:L160)=4,VLOOKUP(N160,'DATA VALIDATION'!$J$10:$L$13,3,TRUE),IF(COUNTA(G160:L160)=5,VLOOKUP(N160,'DATA VALIDATION'!$J$16:$L$19,3,TRUE),IF(COUNTA(G160:L160)=6,VLOOKUP(N160,'DATA VALIDATION'!$J$22:$L$25,3,TRUE),"")))</f>
        <v/>
      </c>
      <c r="Q160" s="55"/>
      <c r="R160" s="70"/>
      <c r="S160" s="12"/>
      <c r="T160" s="95"/>
      <c r="U160" s="95"/>
      <c r="V160" s="95"/>
      <c r="W160" s="95"/>
      <c r="X160" s="95"/>
      <c r="Y160" s="96"/>
      <c r="Z160" s="96"/>
      <c r="AA160" s="96"/>
      <c r="AB160" s="95"/>
      <c r="AC160" s="95"/>
      <c r="AD160" s="95"/>
      <c r="AE160" s="95"/>
      <c r="AF160" s="95"/>
    </row>
  </sheetData>
  <dataValidations count="2">
    <dataValidation type="list" allowBlank="1" showInputMessage="1" showErrorMessage="1" sqref="A2:A160" xr:uid="{00000000-0002-0000-0400-000000000000}">
      <formula1>"Basic March I,Basic March II,Forward Motion I,Forward Motion II,Medley I,Medley II,Solo I,Solo II,2 Baton I,2 Baton II,Solo Dance I,Solo Dance II,GROUP I,GROUP II"</formula1>
    </dataValidation>
    <dataValidation type="list" allowBlank="1" showInputMessage="1" showErrorMessage="1" sqref="G2:L160" xr:uid="{00000000-0002-0000-0400-000001000000}">
      <formula1>"E,VG,G,N"</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0"/>
  <sheetViews>
    <sheetView showGridLines="0" workbookViewId="0"/>
  </sheetViews>
  <sheetFormatPr defaultColWidth="8.85546875" defaultRowHeight="15" customHeight="1"/>
  <cols>
    <col min="1" max="1" width="30" style="5" customWidth="1"/>
    <col min="2" max="6" width="16.28515625" style="5" customWidth="1"/>
    <col min="7" max="13" width="8.85546875" style="5" customWidth="1"/>
    <col min="14" max="16384" width="8.85546875" style="5"/>
  </cols>
  <sheetData>
    <row r="1" spans="1:12" ht="14.65" customHeight="1">
      <c r="A1" s="107" t="s">
        <v>329</v>
      </c>
      <c r="B1" s="107" t="s">
        <v>330</v>
      </c>
      <c r="C1" s="108"/>
      <c r="D1" s="108"/>
      <c r="E1" s="108"/>
      <c r="F1" s="109"/>
      <c r="G1" s="95"/>
      <c r="H1" s="95"/>
      <c r="I1" s="95"/>
      <c r="J1" s="95"/>
      <c r="K1" s="95"/>
      <c r="L1" s="95"/>
    </row>
    <row r="2" spans="1:12" ht="14.65" customHeight="1">
      <c r="A2" s="110" t="s">
        <v>244</v>
      </c>
      <c r="B2" s="111" t="s">
        <v>245</v>
      </c>
      <c r="C2" s="112"/>
      <c r="D2" s="112"/>
      <c r="E2" s="112"/>
      <c r="F2" s="109"/>
      <c r="G2" s="95"/>
      <c r="H2" s="95"/>
      <c r="I2" s="95"/>
      <c r="J2" s="95"/>
      <c r="K2" s="95"/>
      <c r="L2" s="95"/>
    </row>
    <row r="3" spans="1:12" ht="14.65" customHeight="1">
      <c r="A3" s="113" t="s">
        <v>53</v>
      </c>
      <c r="B3" s="114" t="s">
        <v>251</v>
      </c>
      <c r="C3" s="115"/>
      <c r="D3" s="115"/>
      <c r="E3" s="115"/>
      <c r="F3" s="109"/>
      <c r="G3" s="95"/>
      <c r="H3" s="95"/>
      <c r="I3" s="95"/>
      <c r="J3" s="95"/>
      <c r="K3" s="95"/>
      <c r="L3" s="95"/>
    </row>
    <row r="4" spans="1:12" ht="14.65" customHeight="1">
      <c r="A4" s="113" t="s">
        <v>331</v>
      </c>
      <c r="B4" s="114" t="s">
        <v>273</v>
      </c>
      <c r="C4" s="115"/>
      <c r="D4" s="115"/>
      <c r="E4" s="115"/>
      <c r="F4" s="109"/>
      <c r="G4" s="95"/>
      <c r="H4" s="95"/>
      <c r="I4" s="95"/>
      <c r="J4" s="95"/>
      <c r="K4" s="95"/>
      <c r="L4" s="95"/>
    </row>
    <row r="5" spans="1:12" ht="14.65" customHeight="1">
      <c r="A5" s="113" t="s">
        <v>64</v>
      </c>
      <c r="B5" s="114" t="s">
        <v>245</v>
      </c>
      <c r="C5" s="115"/>
      <c r="D5" s="115"/>
      <c r="E5" s="115"/>
      <c r="F5" s="109"/>
      <c r="G5" s="95"/>
      <c r="H5" s="95"/>
      <c r="I5" s="95"/>
      <c r="J5" s="95"/>
      <c r="K5" s="95"/>
      <c r="L5" s="95"/>
    </row>
    <row r="6" spans="1:12" ht="14.65" customHeight="1">
      <c r="A6" s="113" t="s">
        <v>35</v>
      </c>
      <c r="B6" s="114" t="s">
        <v>245</v>
      </c>
      <c r="C6" s="115"/>
      <c r="D6" s="115"/>
      <c r="E6" s="115"/>
      <c r="F6" s="109"/>
      <c r="G6" s="95"/>
      <c r="H6" s="95"/>
      <c r="I6" s="95"/>
      <c r="J6" s="95"/>
      <c r="K6" s="95"/>
      <c r="L6" s="95"/>
    </row>
    <row r="7" spans="1:12" ht="14.65" customHeight="1">
      <c r="A7" s="113" t="s">
        <v>332</v>
      </c>
      <c r="B7" s="114" t="s">
        <v>245</v>
      </c>
      <c r="C7" s="115"/>
      <c r="D7" s="115"/>
      <c r="E7" s="115"/>
      <c r="F7" s="109"/>
      <c r="G7" s="95"/>
      <c r="H7" s="95"/>
      <c r="I7" s="95"/>
      <c r="J7" s="95"/>
      <c r="K7" s="95"/>
      <c r="L7" s="95"/>
    </row>
    <row r="8" spans="1:12" ht="14.65" customHeight="1">
      <c r="A8" s="113" t="s">
        <v>333</v>
      </c>
      <c r="B8" s="114" t="s">
        <v>251</v>
      </c>
      <c r="C8" s="115"/>
      <c r="D8" s="115"/>
      <c r="E8" s="115"/>
      <c r="F8" s="109"/>
      <c r="G8" s="95"/>
      <c r="H8" s="95"/>
      <c r="I8" s="95"/>
      <c r="J8" s="95"/>
      <c r="K8" s="95"/>
      <c r="L8" s="95"/>
    </row>
    <row r="9" spans="1:12" ht="14.65" customHeight="1">
      <c r="A9" s="113" t="s">
        <v>37</v>
      </c>
      <c r="B9" s="114" t="s">
        <v>245</v>
      </c>
      <c r="C9" s="115"/>
      <c r="D9" s="115"/>
      <c r="E9" s="115"/>
      <c r="F9" s="109"/>
      <c r="G9" s="95"/>
      <c r="H9" s="95"/>
      <c r="I9" s="95"/>
      <c r="J9" s="95"/>
      <c r="K9" s="95"/>
      <c r="L9" s="95"/>
    </row>
    <row r="10" spans="1:12" ht="14.65" customHeight="1">
      <c r="A10" s="113" t="s">
        <v>334</v>
      </c>
      <c r="B10" s="114" t="s">
        <v>245</v>
      </c>
      <c r="C10" s="115"/>
      <c r="D10" s="115"/>
      <c r="E10" s="115"/>
      <c r="F10" s="109"/>
      <c r="G10" s="95"/>
      <c r="H10" s="95"/>
      <c r="I10" s="95"/>
      <c r="J10" s="95"/>
      <c r="K10" s="95"/>
      <c r="L10" s="95"/>
    </row>
    <row r="11" spans="1:12" ht="14.65" customHeight="1">
      <c r="A11" s="113" t="s">
        <v>335</v>
      </c>
      <c r="B11" s="114" t="s">
        <v>245</v>
      </c>
      <c r="C11" s="115"/>
      <c r="D11" s="115"/>
      <c r="E11" s="115"/>
      <c r="F11" s="109"/>
      <c r="G11" s="95"/>
      <c r="H11" s="95"/>
      <c r="I11" s="95"/>
      <c r="J11" s="95"/>
      <c r="K11" s="95"/>
      <c r="L11" s="95"/>
    </row>
    <row r="12" spans="1:12" ht="14.65" customHeight="1">
      <c r="A12" s="113" t="s">
        <v>336</v>
      </c>
      <c r="B12" s="114" t="s">
        <v>245</v>
      </c>
      <c r="C12" s="115"/>
      <c r="D12" s="115"/>
      <c r="E12" s="115"/>
      <c r="F12" s="109"/>
      <c r="G12" s="95"/>
      <c r="H12" s="95"/>
      <c r="I12" s="95"/>
      <c r="J12" s="95"/>
      <c r="K12" s="95"/>
      <c r="L12" s="95"/>
    </row>
    <row r="13" spans="1:12" ht="14.65" customHeight="1">
      <c r="A13" s="113" t="s">
        <v>337</v>
      </c>
      <c r="B13" s="114" t="s">
        <v>273</v>
      </c>
      <c r="C13" s="115"/>
      <c r="D13" s="115"/>
      <c r="E13" s="115"/>
      <c r="F13" s="109"/>
      <c r="G13" s="95"/>
      <c r="H13" s="95"/>
      <c r="I13" s="95"/>
      <c r="J13" s="95"/>
      <c r="K13" s="95"/>
      <c r="L13" s="95"/>
    </row>
    <row r="14" spans="1:12" ht="14.65" customHeight="1">
      <c r="A14" s="113" t="s">
        <v>338</v>
      </c>
      <c r="B14" s="114" t="s">
        <v>245</v>
      </c>
      <c r="C14" s="115"/>
      <c r="D14" s="115"/>
      <c r="E14" s="115"/>
      <c r="F14" s="109"/>
      <c r="G14" s="95"/>
      <c r="H14" s="95"/>
      <c r="I14" s="95"/>
      <c r="J14" s="95"/>
      <c r="K14" s="95"/>
      <c r="L14" s="95"/>
    </row>
    <row r="15" spans="1:12" ht="14.65" customHeight="1">
      <c r="A15" s="113" t="s">
        <v>339</v>
      </c>
      <c r="B15" s="114" t="s">
        <v>258</v>
      </c>
      <c r="C15" s="115"/>
      <c r="D15" s="115"/>
      <c r="E15" s="115"/>
      <c r="F15" s="109"/>
      <c r="G15" s="95"/>
      <c r="H15" s="95"/>
      <c r="I15" s="95"/>
      <c r="J15" s="95"/>
      <c r="K15" s="95"/>
      <c r="L15" s="95"/>
    </row>
    <row r="16" spans="1:12" ht="14.65" customHeight="1">
      <c r="A16" s="113" t="s">
        <v>340</v>
      </c>
      <c r="B16" s="114" t="s">
        <v>245</v>
      </c>
      <c r="C16" s="115"/>
      <c r="D16" s="115"/>
      <c r="E16" s="115"/>
      <c r="F16" s="109"/>
      <c r="G16" s="95"/>
      <c r="H16" s="95"/>
      <c r="I16" s="95"/>
      <c r="J16" s="95"/>
      <c r="K16" s="95"/>
      <c r="L16" s="95"/>
    </row>
    <row r="17" spans="1:12" ht="14.65" customHeight="1">
      <c r="A17" s="113" t="s">
        <v>341</v>
      </c>
      <c r="B17" s="114" t="s">
        <v>245</v>
      </c>
      <c r="C17" s="115"/>
      <c r="D17" s="115"/>
      <c r="E17" s="115"/>
      <c r="F17" s="109"/>
      <c r="G17" s="95"/>
      <c r="H17" s="95"/>
      <c r="I17" s="95"/>
      <c r="J17" s="95"/>
      <c r="K17" s="95"/>
      <c r="L17" s="95"/>
    </row>
    <row r="18" spans="1:12" ht="14.65" customHeight="1">
      <c r="A18" s="113" t="s">
        <v>75</v>
      </c>
      <c r="B18" s="114" t="s">
        <v>258</v>
      </c>
      <c r="C18" s="115"/>
      <c r="D18" s="115"/>
      <c r="E18" s="115"/>
      <c r="F18" s="109"/>
      <c r="G18" s="95"/>
      <c r="H18" s="95"/>
      <c r="I18" s="95"/>
      <c r="J18" s="95"/>
      <c r="K18" s="95"/>
      <c r="L18" s="95"/>
    </row>
    <row r="19" spans="1:12" ht="14.65" customHeight="1">
      <c r="A19" s="113" t="s">
        <v>342</v>
      </c>
      <c r="B19" s="114" t="s">
        <v>245</v>
      </c>
      <c r="C19" s="115"/>
      <c r="D19" s="115"/>
      <c r="E19" s="115"/>
      <c r="F19" s="109"/>
      <c r="G19" s="95"/>
      <c r="H19" s="95"/>
      <c r="I19" s="95"/>
      <c r="J19" s="95"/>
      <c r="K19" s="95"/>
      <c r="L19" s="95"/>
    </row>
    <row r="20" spans="1:12" ht="14.65" customHeight="1">
      <c r="A20" s="113" t="s">
        <v>43</v>
      </c>
      <c r="B20" s="114" t="s">
        <v>245</v>
      </c>
      <c r="C20" s="115"/>
      <c r="D20" s="115"/>
      <c r="E20" s="115"/>
      <c r="F20" s="109"/>
      <c r="G20" s="95"/>
      <c r="H20" s="95"/>
      <c r="I20" s="95"/>
      <c r="J20" s="95"/>
      <c r="K20" s="95"/>
      <c r="L20" s="95"/>
    </row>
    <row r="21" spans="1:12" ht="14.65" customHeight="1">
      <c r="A21" s="113" t="s">
        <v>60</v>
      </c>
      <c r="B21" s="114" t="s">
        <v>245</v>
      </c>
      <c r="C21" s="115"/>
      <c r="D21" s="115"/>
      <c r="E21" s="115"/>
      <c r="F21" s="109"/>
      <c r="G21" s="95"/>
      <c r="H21" s="95"/>
      <c r="I21" s="95"/>
      <c r="J21" s="95"/>
      <c r="K21" s="95"/>
      <c r="L21" s="95"/>
    </row>
    <row r="22" spans="1:12" ht="14.65" customHeight="1">
      <c r="A22" s="113" t="s">
        <v>70</v>
      </c>
      <c r="B22" s="114" t="s">
        <v>245</v>
      </c>
      <c r="C22" s="115"/>
      <c r="D22" s="115"/>
      <c r="E22" s="115"/>
      <c r="F22" s="109"/>
      <c r="G22" s="95"/>
      <c r="H22" s="95"/>
      <c r="I22" s="95"/>
      <c r="J22" s="95"/>
      <c r="K22" s="95"/>
      <c r="L22" s="95"/>
    </row>
    <row r="23" spans="1:12" ht="14.65" customHeight="1">
      <c r="A23" s="113" t="s">
        <v>343</v>
      </c>
      <c r="B23" s="114" t="s">
        <v>273</v>
      </c>
      <c r="C23" s="115"/>
      <c r="D23" s="115"/>
      <c r="E23" s="115"/>
      <c r="F23" s="109"/>
      <c r="G23" s="95"/>
      <c r="H23" s="95"/>
      <c r="I23" s="95"/>
      <c r="J23" s="95"/>
      <c r="K23" s="95"/>
      <c r="L23" s="95"/>
    </row>
    <row r="24" spans="1:12" ht="14.65" customHeight="1">
      <c r="A24" s="113" t="s">
        <v>31</v>
      </c>
      <c r="B24" s="114" t="s">
        <v>258</v>
      </c>
      <c r="C24" s="115"/>
      <c r="D24" s="115"/>
      <c r="E24" s="115"/>
      <c r="F24" s="109"/>
      <c r="G24" s="95"/>
      <c r="H24" s="95"/>
      <c r="I24" s="95"/>
      <c r="J24" s="95"/>
      <c r="K24" s="95"/>
      <c r="L24" s="95"/>
    </row>
    <row r="25" spans="1:12" ht="14.65" customHeight="1">
      <c r="A25" s="113" t="s">
        <v>344</v>
      </c>
      <c r="B25" s="114" t="s">
        <v>314</v>
      </c>
      <c r="C25" s="115"/>
      <c r="D25" s="115"/>
      <c r="E25" s="115"/>
      <c r="F25" s="109"/>
      <c r="G25" s="95"/>
      <c r="H25" s="95"/>
      <c r="I25" s="95"/>
      <c r="J25" s="95"/>
      <c r="K25" s="95"/>
      <c r="L25" s="95"/>
    </row>
    <row r="26" spans="1:12" ht="25.5" customHeight="1">
      <c r="A26" s="113" t="s">
        <v>345</v>
      </c>
      <c r="B26" s="114" t="s">
        <v>245</v>
      </c>
      <c r="C26" s="115"/>
      <c r="D26" s="115"/>
      <c r="E26" s="115"/>
      <c r="F26" s="109"/>
      <c r="G26" s="95"/>
      <c r="H26" s="95"/>
      <c r="I26" s="95"/>
      <c r="J26" s="95"/>
      <c r="K26" s="95"/>
      <c r="L26" s="95"/>
    </row>
    <row r="27" spans="1:12" ht="14.65" customHeight="1">
      <c r="A27" s="113" t="s">
        <v>39</v>
      </c>
      <c r="B27" s="114" t="s">
        <v>314</v>
      </c>
      <c r="C27" s="115"/>
      <c r="D27" s="115"/>
      <c r="E27" s="115"/>
      <c r="F27" s="109"/>
      <c r="G27" s="95"/>
      <c r="H27" s="95"/>
      <c r="I27" s="95"/>
      <c r="J27" s="95"/>
      <c r="K27" s="95"/>
      <c r="L27" s="95"/>
    </row>
    <row r="28" spans="1:12" ht="14.65" customHeight="1">
      <c r="A28" s="113" t="s">
        <v>346</v>
      </c>
      <c r="B28" s="114" t="s">
        <v>245</v>
      </c>
      <c r="C28" s="115"/>
      <c r="D28" s="115"/>
      <c r="E28" s="115"/>
      <c r="F28" s="109"/>
      <c r="G28" s="95"/>
      <c r="H28" s="95"/>
      <c r="I28" s="95"/>
      <c r="J28" s="95"/>
      <c r="K28" s="95"/>
      <c r="L28" s="95"/>
    </row>
    <row r="29" spans="1:12" ht="14.65" customHeight="1">
      <c r="A29" s="113" t="s">
        <v>347</v>
      </c>
      <c r="B29" s="114" t="s">
        <v>245</v>
      </c>
      <c r="C29" s="115"/>
      <c r="D29" s="115"/>
      <c r="E29" s="115"/>
      <c r="F29" s="109"/>
      <c r="G29" s="95"/>
      <c r="H29" s="95"/>
      <c r="I29" s="95"/>
      <c r="J29" s="95"/>
      <c r="K29" s="95"/>
      <c r="L29" s="95"/>
    </row>
    <row r="30" spans="1:12" ht="14.65" customHeight="1">
      <c r="A30" s="113" t="s">
        <v>348</v>
      </c>
      <c r="B30" s="114" t="s">
        <v>245</v>
      </c>
      <c r="C30" s="115"/>
      <c r="D30" s="115"/>
      <c r="E30" s="115"/>
      <c r="F30" s="109"/>
      <c r="G30" s="95"/>
      <c r="H30" s="95"/>
      <c r="I30" s="95"/>
      <c r="J30" s="95"/>
      <c r="K30" s="95"/>
      <c r="L30" s="95"/>
    </row>
    <row r="31" spans="1:12" ht="14.65" customHeight="1">
      <c r="A31" s="113" t="s">
        <v>57</v>
      </c>
      <c r="B31" s="114" t="s">
        <v>245</v>
      </c>
      <c r="C31" s="115"/>
      <c r="D31" s="115"/>
      <c r="E31" s="115"/>
      <c r="F31" s="109"/>
      <c r="G31" s="95"/>
      <c r="H31" s="95"/>
      <c r="I31" s="95"/>
      <c r="J31" s="95"/>
      <c r="K31" s="95"/>
      <c r="L31" s="95"/>
    </row>
    <row r="32" spans="1:12" ht="14.65" customHeight="1">
      <c r="A32" s="113" t="s">
        <v>349</v>
      </c>
      <c r="B32" s="114" t="s">
        <v>251</v>
      </c>
      <c r="C32" s="115"/>
      <c r="D32" s="115"/>
      <c r="E32" s="115"/>
      <c r="F32" s="109"/>
      <c r="G32" s="95"/>
      <c r="H32" s="95"/>
      <c r="I32" s="95"/>
      <c r="J32" s="95"/>
      <c r="K32" s="95"/>
      <c r="L32" s="95"/>
    </row>
    <row r="33" spans="1:12" ht="14.65" customHeight="1">
      <c r="A33" s="113" t="s">
        <v>41</v>
      </c>
      <c r="B33" s="114" t="s">
        <v>245</v>
      </c>
      <c r="C33" s="115"/>
      <c r="D33" s="115"/>
      <c r="E33" s="115"/>
      <c r="F33" s="109"/>
      <c r="G33" s="95"/>
      <c r="H33" s="95"/>
      <c r="I33" s="95"/>
      <c r="J33" s="95"/>
      <c r="K33" s="95"/>
      <c r="L33" s="95"/>
    </row>
    <row r="34" spans="1:12" ht="14.65" customHeight="1">
      <c r="A34" s="113" t="s">
        <v>34</v>
      </c>
      <c r="B34" s="114" t="s">
        <v>314</v>
      </c>
      <c r="C34" s="115"/>
      <c r="D34" s="115"/>
      <c r="E34" s="115"/>
      <c r="F34" s="109"/>
      <c r="G34" s="95"/>
      <c r="H34" s="95"/>
      <c r="I34" s="95"/>
      <c r="J34" s="95"/>
      <c r="K34" s="95"/>
      <c r="L34" s="95"/>
    </row>
    <row r="35" spans="1:12" ht="14.65" customHeight="1">
      <c r="A35" s="113" t="s">
        <v>48</v>
      </c>
      <c r="B35" s="114" t="s">
        <v>314</v>
      </c>
      <c r="C35" s="115"/>
      <c r="D35" s="115"/>
      <c r="E35" s="115"/>
      <c r="F35" s="109"/>
      <c r="G35" s="95"/>
      <c r="H35" s="95"/>
      <c r="I35" s="95"/>
      <c r="J35" s="95"/>
      <c r="K35" s="95"/>
      <c r="L35" s="95"/>
    </row>
    <row r="36" spans="1:12" ht="14.65" customHeight="1">
      <c r="A36" s="113" t="s">
        <v>350</v>
      </c>
      <c r="B36" s="114" t="s">
        <v>258</v>
      </c>
      <c r="C36" s="115"/>
      <c r="D36" s="115"/>
      <c r="E36" s="115"/>
      <c r="F36" s="109"/>
      <c r="G36" s="95"/>
      <c r="H36" s="95"/>
      <c r="I36" s="95"/>
      <c r="J36" s="95"/>
      <c r="K36" s="95"/>
      <c r="L36" s="95"/>
    </row>
    <row r="37" spans="1:12" ht="14.65" customHeight="1">
      <c r="A37" s="113" t="s">
        <v>351</v>
      </c>
      <c r="B37" s="114" t="s">
        <v>245</v>
      </c>
      <c r="C37" s="115"/>
      <c r="D37" s="115"/>
      <c r="E37" s="115"/>
      <c r="F37" s="109"/>
      <c r="G37" s="95"/>
      <c r="H37" s="95"/>
      <c r="I37" s="95"/>
      <c r="J37" s="95"/>
      <c r="K37" s="95"/>
      <c r="L37" s="95"/>
    </row>
    <row r="38" spans="1:12" ht="14.65" customHeight="1">
      <c r="A38" s="113" t="s">
        <v>317</v>
      </c>
      <c r="B38" s="114" t="s">
        <v>258</v>
      </c>
      <c r="C38" s="115"/>
      <c r="D38" s="115"/>
      <c r="E38" s="115"/>
      <c r="F38" s="109"/>
      <c r="G38" s="95"/>
      <c r="H38" s="95"/>
      <c r="I38" s="95"/>
      <c r="J38" s="95"/>
      <c r="K38" s="95"/>
      <c r="L38" s="95"/>
    </row>
    <row r="39" spans="1:12" ht="14.65" customHeight="1">
      <c r="A39" s="113" t="s">
        <v>63</v>
      </c>
      <c r="B39" s="114" t="s">
        <v>245</v>
      </c>
      <c r="C39" s="115"/>
      <c r="D39" s="115"/>
      <c r="E39" s="115"/>
      <c r="F39" s="109"/>
      <c r="G39" s="95"/>
      <c r="H39" s="95"/>
      <c r="I39" s="95"/>
      <c r="J39" s="95"/>
      <c r="K39" s="95"/>
      <c r="L39" s="95"/>
    </row>
    <row r="40" spans="1:12" ht="14.65" customHeight="1">
      <c r="A40" s="113" t="s">
        <v>352</v>
      </c>
      <c r="B40" s="114" t="s">
        <v>258</v>
      </c>
      <c r="C40" s="115"/>
      <c r="D40" s="115"/>
      <c r="E40" s="115"/>
      <c r="F40" s="109"/>
      <c r="G40" s="95"/>
      <c r="H40" s="95"/>
      <c r="I40" s="95"/>
      <c r="J40" s="95"/>
      <c r="K40" s="95"/>
      <c r="L40" s="95"/>
    </row>
    <row r="41" spans="1:12" ht="14.65" customHeight="1">
      <c r="A41" s="113" t="s">
        <v>262</v>
      </c>
      <c r="B41" s="114" t="s">
        <v>258</v>
      </c>
      <c r="C41" s="115"/>
      <c r="D41" s="115"/>
      <c r="E41" s="115"/>
      <c r="F41" s="109"/>
      <c r="G41" s="95"/>
      <c r="H41" s="95"/>
      <c r="I41" s="95"/>
      <c r="J41" s="95"/>
      <c r="K41" s="95"/>
      <c r="L41" s="95"/>
    </row>
    <row r="42" spans="1:12" ht="14.65" customHeight="1">
      <c r="A42" s="113" t="s">
        <v>353</v>
      </c>
      <c r="B42" s="114" t="s">
        <v>245</v>
      </c>
      <c r="C42" s="115"/>
      <c r="D42" s="115"/>
      <c r="E42" s="115"/>
      <c r="F42" s="109"/>
      <c r="G42" s="95"/>
      <c r="H42" s="95"/>
      <c r="I42" s="95"/>
      <c r="J42" s="95"/>
      <c r="K42" s="95"/>
      <c r="L42" s="95"/>
    </row>
    <row r="43" spans="1:12" ht="14.65" customHeight="1">
      <c r="A43" s="113" t="s">
        <v>354</v>
      </c>
      <c r="B43" s="114" t="s">
        <v>251</v>
      </c>
      <c r="C43" s="115"/>
      <c r="D43" s="115"/>
      <c r="E43" s="115"/>
      <c r="F43" s="109"/>
      <c r="G43" s="95"/>
      <c r="H43" s="95"/>
      <c r="I43" s="95"/>
      <c r="J43" s="95"/>
      <c r="K43" s="95"/>
      <c r="L43" s="95"/>
    </row>
    <row r="44" spans="1:12" ht="14.65" customHeight="1">
      <c r="A44" s="113" t="s">
        <v>74</v>
      </c>
      <c r="B44" s="114" t="s">
        <v>258</v>
      </c>
      <c r="C44" s="115"/>
      <c r="D44" s="115"/>
      <c r="E44" s="115"/>
      <c r="F44" s="109"/>
      <c r="G44" s="95"/>
      <c r="H44" s="95"/>
      <c r="I44" s="95"/>
      <c r="J44" s="95"/>
      <c r="K44" s="95"/>
      <c r="L44" s="95"/>
    </row>
    <row r="45" spans="1:12" ht="14.65" customHeight="1">
      <c r="A45" s="113" t="s">
        <v>355</v>
      </c>
      <c r="B45" s="114" t="s">
        <v>258</v>
      </c>
      <c r="C45" s="115"/>
      <c r="D45" s="115"/>
      <c r="E45" s="115"/>
      <c r="F45" s="109"/>
      <c r="G45" s="95"/>
      <c r="H45" s="95"/>
      <c r="I45" s="95"/>
      <c r="J45" s="95"/>
      <c r="K45" s="95"/>
      <c r="L45" s="95"/>
    </row>
    <row r="46" spans="1:12" ht="14.65" customHeight="1">
      <c r="A46" s="113" t="s">
        <v>256</v>
      </c>
      <c r="B46" s="114" t="s">
        <v>245</v>
      </c>
      <c r="C46" s="115"/>
      <c r="D46" s="115"/>
      <c r="E46" s="115"/>
      <c r="F46" s="109"/>
      <c r="G46" s="95"/>
      <c r="H46" s="95"/>
      <c r="I46" s="95"/>
      <c r="J46" s="95"/>
      <c r="K46" s="95"/>
      <c r="L46" s="95"/>
    </row>
    <row r="47" spans="1:12" ht="14.65" customHeight="1">
      <c r="A47" s="113" t="s">
        <v>356</v>
      </c>
      <c r="B47" s="114" t="s">
        <v>245</v>
      </c>
      <c r="C47" s="115"/>
      <c r="D47" s="115"/>
      <c r="E47" s="115"/>
      <c r="F47" s="109"/>
      <c r="G47" s="95"/>
      <c r="H47" s="95"/>
      <c r="I47" s="95"/>
      <c r="J47" s="95"/>
      <c r="K47" s="95"/>
      <c r="L47" s="95"/>
    </row>
    <row r="48" spans="1:12" ht="14.65" customHeight="1">
      <c r="A48" s="113" t="s">
        <v>357</v>
      </c>
      <c r="B48" s="114" t="s">
        <v>245</v>
      </c>
      <c r="C48" s="115"/>
      <c r="D48" s="115"/>
      <c r="E48" s="115"/>
      <c r="F48" s="109"/>
      <c r="G48" s="95"/>
      <c r="H48" s="95"/>
      <c r="I48" s="95"/>
      <c r="J48" s="95"/>
      <c r="K48" s="95"/>
      <c r="L48" s="95"/>
    </row>
    <row r="49" spans="1:12" ht="14.65" customHeight="1">
      <c r="A49" s="113" t="s">
        <v>358</v>
      </c>
      <c r="B49" s="114" t="s">
        <v>258</v>
      </c>
      <c r="C49" s="115"/>
      <c r="D49" s="115"/>
      <c r="E49" s="115"/>
      <c r="F49" s="109"/>
      <c r="G49" s="95"/>
      <c r="H49" s="95"/>
      <c r="I49" s="95"/>
      <c r="J49" s="95"/>
      <c r="K49" s="95"/>
      <c r="L49" s="95"/>
    </row>
    <row r="50" spans="1:12" ht="14.65" customHeight="1">
      <c r="A50" s="113" t="s">
        <v>359</v>
      </c>
      <c r="B50" s="114" t="s">
        <v>258</v>
      </c>
      <c r="C50" s="115"/>
      <c r="D50" s="115"/>
      <c r="E50" s="115"/>
      <c r="F50" s="109"/>
      <c r="G50" s="95"/>
      <c r="H50" s="95"/>
      <c r="I50" s="95"/>
      <c r="J50" s="95"/>
      <c r="K50" s="95"/>
      <c r="L50" s="95"/>
    </row>
    <row r="51" spans="1:12" ht="14.65" customHeight="1">
      <c r="A51" s="113" t="s">
        <v>360</v>
      </c>
      <c r="B51" s="114" t="s">
        <v>245</v>
      </c>
      <c r="C51" s="115"/>
      <c r="D51" s="115"/>
      <c r="E51" s="115"/>
      <c r="F51" s="109"/>
      <c r="G51" s="95"/>
      <c r="H51" s="95"/>
      <c r="I51" s="95"/>
      <c r="J51" s="95"/>
      <c r="K51" s="95"/>
      <c r="L51" s="95"/>
    </row>
    <row r="52" spans="1:12" ht="14.65" customHeight="1">
      <c r="A52" s="113" t="s">
        <v>361</v>
      </c>
      <c r="B52" s="114" t="s">
        <v>245</v>
      </c>
      <c r="C52" s="115"/>
      <c r="D52" s="115"/>
      <c r="E52" s="115"/>
      <c r="F52" s="109"/>
      <c r="G52" s="95"/>
      <c r="H52" s="95"/>
      <c r="I52" s="95"/>
      <c r="J52" s="95"/>
      <c r="K52" s="95"/>
      <c r="L52" s="95"/>
    </row>
    <row r="53" spans="1:12" ht="14.65" customHeight="1">
      <c r="A53" s="113" t="s">
        <v>362</v>
      </c>
      <c r="B53" s="114" t="s">
        <v>245</v>
      </c>
      <c r="C53" s="115"/>
      <c r="D53" s="115"/>
      <c r="E53" s="115"/>
      <c r="F53" s="109"/>
      <c r="G53" s="95"/>
      <c r="H53" s="95"/>
      <c r="I53" s="95"/>
      <c r="J53" s="95"/>
      <c r="K53" s="95"/>
      <c r="L53" s="95"/>
    </row>
    <row r="54" spans="1:12" ht="14.65" customHeight="1">
      <c r="A54" s="113" t="s">
        <v>363</v>
      </c>
      <c r="B54" s="114" t="s">
        <v>245</v>
      </c>
      <c r="C54" s="115"/>
      <c r="D54" s="115"/>
      <c r="E54" s="115"/>
      <c r="F54" s="109"/>
      <c r="G54" s="95"/>
      <c r="H54" s="95"/>
      <c r="I54" s="95"/>
      <c r="J54" s="95"/>
      <c r="K54" s="95"/>
      <c r="L54" s="95"/>
    </row>
    <row r="55" spans="1:12" ht="14.65" customHeight="1">
      <c r="A55" s="113" t="s">
        <v>364</v>
      </c>
      <c r="B55" s="114" t="s">
        <v>258</v>
      </c>
      <c r="C55" s="115"/>
      <c r="D55" s="115"/>
      <c r="E55" s="115"/>
      <c r="F55" s="109"/>
      <c r="G55" s="95"/>
      <c r="H55" s="95"/>
      <c r="I55" s="95"/>
      <c r="J55" s="95"/>
      <c r="K55" s="95"/>
      <c r="L55" s="95"/>
    </row>
    <row r="56" spans="1:12" ht="14.65" customHeight="1">
      <c r="A56" s="113" t="s">
        <v>365</v>
      </c>
      <c r="B56" s="114" t="s">
        <v>245</v>
      </c>
      <c r="C56" s="115"/>
      <c r="D56" s="115"/>
      <c r="E56" s="115"/>
      <c r="F56" s="109"/>
      <c r="G56" s="95"/>
      <c r="H56" s="95"/>
      <c r="I56" s="95"/>
      <c r="J56" s="95"/>
      <c r="K56" s="95"/>
      <c r="L56" s="95"/>
    </row>
    <row r="57" spans="1:12" ht="14.65" customHeight="1">
      <c r="A57" s="113" t="s">
        <v>46</v>
      </c>
      <c r="B57" s="114" t="s">
        <v>258</v>
      </c>
      <c r="C57" s="115"/>
      <c r="D57" s="115"/>
      <c r="E57" s="115"/>
      <c r="F57" s="109"/>
      <c r="G57" s="95"/>
      <c r="H57" s="95"/>
      <c r="I57" s="95"/>
      <c r="J57" s="95"/>
      <c r="K57" s="95"/>
      <c r="L57" s="95"/>
    </row>
    <row r="58" spans="1:12" ht="14.65" customHeight="1">
      <c r="A58" s="113" t="s">
        <v>52</v>
      </c>
      <c r="B58" s="114" t="s">
        <v>314</v>
      </c>
      <c r="C58" s="115"/>
      <c r="D58" s="115"/>
      <c r="E58" s="115"/>
      <c r="F58" s="109"/>
      <c r="G58" s="95"/>
      <c r="H58" s="95"/>
      <c r="I58" s="95"/>
      <c r="J58" s="95"/>
      <c r="K58" s="95"/>
      <c r="L58" s="95"/>
    </row>
    <row r="59" spans="1:12" ht="14.65" customHeight="1">
      <c r="A59" s="113" t="s">
        <v>366</v>
      </c>
      <c r="B59" s="114" t="s">
        <v>258</v>
      </c>
      <c r="C59" s="115"/>
      <c r="D59" s="115"/>
      <c r="E59" s="115"/>
      <c r="F59" s="109"/>
      <c r="G59" s="95"/>
      <c r="H59" s="95"/>
      <c r="I59" s="95"/>
      <c r="J59" s="95"/>
      <c r="K59" s="95"/>
      <c r="L59" s="95"/>
    </row>
    <row r="60" spans="1:12" ht="14.65" customHeight="1">
      <c r="A60" s="113" t="s">
        <v>316</v>
      </c>
      <c r="B60" s="114" t="s">
        <v>258</v>
      </c>
      <c r="C60" s="115"/>
      <c r="D60" s="115"/>
      <c r="E60" s="115"/>
      <c r="F60" s="109"/>
      <c r="G60" s="95"/>
      <c r="H60" s="95"/>
      <c r="I60" s="95"/>
      <c r="J60" s="95"/>
      <c r="K60" s="95"/>
      <c r="L60" s="95"/>
    </row>
    <row r="61" spans="1:12" ht="14.65" customHeight="1">
      <c r="A61" s="113" t="s">
        <v>367</v>
      </c>
      <c r="B61" s="114" t="s">
        <v>258</v>
      </c>
      <c r="C61" s="115"/>
      <c r="D61" s="115"/>
      <c r="E61" s="115"/>
      <c r="F61" s="109"/>
      <c r="G61" s="95"/>
      <c r="H61" s="95"/>
      <c r="I61" s="95"/>
      <c r="J61" s="95"/>
      <c r="K61" s="95"/>
      <c r="L61" s="95"/>
    </row>
    <row r="62" spans="1:12" ht="14.65" customHeight="1">
      <c r="A62" s="113" t="s">
        <v>368</v>
      </c>
      <c r="B62" s="114" t="s">
        <v>245</v>
      </c>
      <c r="C62" s="115"/>
      <c r="D62" s="115"/>
      <c r="E62" s="115"/>
      <c r="F62" s="109"/>
      <c r="G62" s="95"/>
      <c r="H62" s="95"/>
      <c r="I62" s="95"/>
      <c r="J62" s="95"/>
      <c r="K62" s="95"/>
      <c r="L62" s="95"/>
    </row>
    <row r="63" spans="1:12" ht="14.65" customHeight="1">
      <c r="A63" s="113" t="s">
        <v>369</v>
      </c>
      <c r="B63" s="114" t="s">
        <v>273</v>
      </c>
      <c r="C63" s="115"/>
      <c r="D63" s="115"/>
      <c r="E63" s="115"/>
      <c r="F63" s="109"/>
      <c r="G63" s="95"/>
      <c r="H63" s="95"/>
      <c r="I63" s="95"/>
      <c r="J63" s="95"/>
      <c r="K63" s="95"/>
      <c r="L63" s="95"/>
    </row>
    <row r="64" spans="1:12" ht="14.65" customHeight="1">
      <c r="A64" s="113" t="s">
        <v>370</v>
      </c>
      <c r="B64" s="114" t="s">
        <v>251</v>
      </c>
      <c r="C64" s="115"/>
      <c r="D64" s="115"/>
      <c r="E64" s="115"/>
      <c r="F64" s="109"/>
      <c r="G64" s="95"/>
      <c r="H64" s="95"/>
      <c r="I64" s="95"/>
      <c r="J64" s="95"/>
      <c r="K64" s="95"/>
      <c r="L64" s="95"/>
    </row>
    <row r="65" spans="1:12" ht="14.65" customHeight="1">
      <c r="A65" s="113" t="s">
        <v>371</v>
      </c>
      <c r="B65" s="114" t="s">
        <v>258</v>
      </c>
      <c r="C65" s="115"/>
      <c r="D65" s="115"/>
      <c r="E65" s="115"/>
      <c r="F65" s="109"/>
      <c r="G65" s="95"/>
      <c r="H65" s="95"/>
      <c r="I65" s="95"/>
      <c r="J65" s="95"/>
      <c r="K65" s="95"/>
      <c r="L65" s="95"/>
    </row>
    <row r="66" spans="1:12" ht="14.65" customHeight="1">
      <c r="A66" s="113" t="s">
        <v>372</v>
      </c>
      <c r="B66" s="114" t="s">
        <v>245</v>
      </c>
      <c r="C66" s="115"/>
      <c r="D66" s="115"/>
      <c r="E66" s="115"/>
      <c r="F66" s="109"/>
      <c r="G66" s="95"/>
      <c r="H66" s="95"/>
      <c r="I66" s="95"/>
      <c r="J66" s="95"/>
      <c r="K66" s="95"/>
      <c r="L66" s="95"/>
    </row>
    <row r="67" spans="1:12" ht="14.65" customHeight="1">
      <c r="A67" s="113" t="s">
        <v>373</v>
      </c>
      <c r="B67" s="114" t="s">
        <v>245</v>
      </c>
      <c r="C67" s="115"/>
      <c r="D67" s="115"/>
      <c r="E67" s="115"/>
      <c r="F67" s="109"/>
      <c r="G67" s="95"/>
      <c r="H67" s="95"/>
      <c r="I67" s="95"/>
      <c r="J67" s="95"/>
      <c r="K67" s="95"/>
      <c r="L67" s="95"/>
    </row>
    <row r="68" spans="1:12" ht="14.65" customHeight="1">
      <c r="A68" s="113" t="s">
        <v>374</v>
      </c>
      <c r="B68" s="114" t="s">
        <v>273</v>
      </c>
      <c r="C68" s="115"/>
      <c r="D68" s="115"/>
      <c r="E68" s="115"/>
      <c r="F68" s="109"/>
      <c r="G68" s="95"/>
      <c r="H68" s="95"/>
      <c r="I68" s="95"/>
      <c r="J68" s="95"/>
      <c r="K68" s="95"/>
      <c r="L68" s="95"/>
    </row>
    <row r="69" spans="1:12" ht="14.65" customHeight="1">
      <c r="A69" s="113" t="s">
        <v>71</v>
      </c>
      <c r="B69" s="114" t="s">
        <v>258</v>
      </c>
      <c r="C69" s="115"/>
      <c r="D69" s="115"/>
      <c r="E69" s="115"/>
      <c r="F69" s="109"/>
      <c r="G69" s="95"/>
      <c r="H69" s="95"/>
      <c r="I69" s="95"/>
      <c r="J69" s="95"/>
      <c r="K69" s="95"/>
      <c r="L69" s="95"/>
    </row>
    <row r="70" spans="1:12" ht="14.65" customHeight="1">
      <c r="A70" s="113" t="s">
        <v>375</v>
      </c>
      <c r="B70" s="114" t="s">
        <v>258</v>
      </c>
      <c r="C70" s="115"/>
      <c r="D70" s="115"/>
      <c r="E70" s="115"/>
      <c r="F70" s="109"/>
      <c r="G70" s="95"/>
      <c r="H70" s="95"/>
      <c r="I70" s="95"/>
      <c r="J70" s="95"/>
      <c r="K70" s="95"/>
      <c r="L70" s="95"/>
    </row>
    <row r="71" spans="1:12" ht="14.65" customHeight="1">
      <c r="A71" s="113" t="s">
        <v>376</v>
      </c>
      <c r="B71" s="114" t="s">
        <v>245</v>
      </c>
      <c r="C71" s="115"/>
      <c r="D71" s="115"/>
      <c r="E71" s="115"/>
      <c r="F71" s="109"/>
      <c r="G71" s="95"/>
      <c r="H71" s="95"/>
      <c r="I71" s="95"/>
      <c r="J71" s="95"/>
      <c r="K71" s="95"/>
      <c r="L71" s="95"/>
    </row>
    <row r="72" spans="1:12" ht="14.65" customHeight="1">
      <c r="A72" s="113" t="s">
        <v>59</v>
      </c>
      <c r="B72" s="114" t="s">
        <v>251</v>
      </c>
      <c r="C72" s="115"/>
      <c r="D72" s="115"/>
      <c r="E72" s="115"/>
      <c r="F72" s="109"/>
      <c r="G72" s="95"/>
      <c r="H72" s="95"/>
      <c r="I72" s="95"/>
      <c r="J72" s="95"/>
      <c r="K72" s="95"/>
      <c r="L72" s="95"/>
    </row>
    <row r="73" spans="1:12" ht="14.65" customHeight="1">
      <c r="A73" s="113" t="s">
        <v>377</v>
      </c>
      <c r="B73" s="114" t="s">
        <v>245</v>
      </c>
      <c r="C73" s="115"/>
      <c r="D73" s="115"/>
      <c r="E73" s="115"/>
      <c r="F73" s="109"/>
      <c r="G73" s="95"/>
      <c r="H73" s="95"/>
      <c r="I73" s="95"/>
      <c r="J73" s="95"/>
      <c r="K73" s="95"/>
      <c r="L73" s="95"/>
    </row>
    <row r="74" spans="1:12" ht="14.65" customHeight="1">
      <c r="A74" s="113" t="s">
        <v>378</v>
      </c>
      <c r="B74" s="114" t="s">
        <v>258</v>
      </c>
      <c r="C74" s="115"/>
      <c r="D74" s="115"/>
      <c r="E74" s="115"/>
      <c r="F74" s="109"/>
      <c r="G74" s="95"/>
      <c r="H74" s="95"/>
      <c r="I74" s="95"/>
      <c r="J74" s="95"/>
      <c r="K74" s="95"/>
      <c r="L74" s="95"/>
    </row>
    <row r="75" spans="1:12" ht="14.65" customHeight="1">
      <c r="A75" s="113" t="s">
        <v>379</v>
      </c>
      <c r="B75" s="114" t="s">
        <v>258</v>
      </c>
      <c r="C75" s="115"/>
      <c r="D75" s="115"/>
      <c r="E75" s="115"/>
      <c r="F75" s="109"/>
      <c r="G75" s="95"/>
      <c r="H75" s="95"/>
      <c r="I75" s="95"/>
      <c r="J75" s="95"/>
      <c r="K75" s="95"/>
      <c r="L75" s="95"/>
    </row>
    <row r="76" spans="1:12" ht="14.65" customHeight="1">
      <c r="A76" s="113" t="s">
        <v>380</v>
      </c>
      <c r="B76" s="114" t="s">
        <v>245</v>
      </c>
      <c r="C76" s="115"/>
      <c r="D76" s="115"/>
      <c r="E76" s="115"/>
      <c r="F76" s="109"/>
      <c r="G76" s="95"/>
      <c r="H76" s="95"/>
      <c r="I76" s="95"/>
      <c r="J76" s="95"/>
      <c r="K76" s="95"/>
      <c r="L76" s="95"/>
    </row>
    <row r="77" spans="1:12" ht="14.65" customHeight="1">
      <c r="A77" s="113" t="s">
        <v>381</v>
      </c>
      <c r="B77" s="114" t="s">
        <v>314</v>
      </c>
      <c r="C77" s="115"/>
      <c r="D77" s="115"/>
      <c r="E77" s="115"/>
      <c r="F77" s="109"/>
      <c r="G77" s="95"/>
      <c r="H77" s="95"/>
      <c r="I77" s="95"/>
      <c r="J77" s="95"/>
      <c r="K77" s="95"/>
      <c r="L77" s="95"/>
    </row>
    <row r="78" spans="1:12" ht="14.65" customHeight="1">
      <c r="A78" s="113" t="s">
        <v>382</v>
      </c>
      <c r="B78" s="114" t="s">
        <v>273</v>
      </c>
      <c r="C78" s="115"/>
      <c r="D78" s="115"/>
      <c r="E78" s="115"/>
      <c r="F78" s="109"/>
      <c r="G78" s="95"/>
      <c r="H78" s="95"/>
      <c r="I78" s="95"/>
      <c r="J78" s="95"/>
      <c r="K78" s="95"/>
      <c r="L78" s="95"/>
    </row>
    <row r="79" spans="1:12" ht="14.65" customHeight="1">
      <c r="A79" s="113" t="s">
        <v>38</v>
      </c>
      <c r="B79" s="114" t="s">
        <v>314</v>
      </c>
      <c r="C79" s="115"/>
      <c r="D79" s="115"/>
      <c r="E79" s="115"/>
      <c r="F79" s="109"/>
      <c r="G79" s="95"/>
      <c r="H79" s="95"/>
      <c r="I79" s="95"/>
      <c r="J79" s="95"/>
      <c r="K79" s="95"/>
      <c r="L79" s="95"/>
    </row>
    <row r="80" spans="1:12" ht="14.65" customHeight="1">
      <c r="A80" s="113" t="s">
        <v>61</v>
      </c>
      <c r="B80" s="114" t="s">
        <v>258</v>
      </c>
      <c r="C80" s="115"/>
      <c r="D80" s="115"/>
      <c r="E80" s="115"/>
      <c r="F80" s="109"/>
      <c r="G80" s="95"/>
      <c r="H80" s="95"/>
      <c r="I80" s="95"/>
      <c r="J80" s="95"/>
      <c r="K80" s="95"/>
      <c r="L80" s="95"/>
    </row>
    <row r="81" spans="1:12" ht="14.65" customHeight="1">
      <c r="A81" s="113" t="s">
        <v>383</v>
      </c>
      <c r="B81" s="114" t="s">
        <v>245</v>
      </c>
      <c r="C81" s="115"/>
      <c r="D81" s="115"/>
      <c r="E81" s="115"/>
      <c r="F81" s="109"/>
      <c r="G81" s="95"/>
      <c r="H81" s="95"/>
      <c r="I81" s="95"/>
      <c r="J81" s="95"/>
      <c r="K81" s="95"/>
      <c r="L81" s="95"/>
    </row>
    <row r="82" spans="1:12" ht="14.65" customHeight="1">
      <c r="A82" s="113" t="s">
        <v>384</v>
      </c>
      <c r="B82" s="114" t="s">
        <v>251</v>
      </c>
      <c r="C82" s="115"/>
      <c r="D82" s="115"/>
      <c r="E82" s="115"/>
      <c r="F82" s="109"/>
      <c r="G82" s="95"/>
      <c r="H82" s="95"/>
      <c r="I82" s="95"/>
      <c r="J82" s="95"/>
      <c r="K82" s="95"/>
      <c r="L82" s="95"/>
    </row>
    <row r="83" spans="1:12" ht="14.65" customHeight="1">
      <c r="A83" s="113" t="s">
        <v>385</v>
      </c>
      <c r="B83" s="114" t="s">
        <v>251</v>
      </c>
      <c r="C83" s="115"/>
      <c r="D83" s="115"/>
      <c r="E83" s="115"/>
      <c r="F83" s="109"/>
      <c r="G83" s="95"/>
      <c r="H83" s="95"/>
      <c r="I83" s="95"/>
      <c r="J83" s="95"/>
      <c r="K83" s="95"/>
      <c r="L83" s="95"/>
    </row>
    <row r="84" spans="1:12" ht="14.65" customHeight="1">
      <c r="A84" s="113" t="s">
        <v>67</v>
      </c>
      <c r="B84" s="114" t="s">
        <v>245</v>
      </c>
      <c r="C84" s="115"/>
      <c r="D84" s="115"/>
      <c r="E84" s="115"/>
      <c r="F84" s="109"/>
      <c r="G84" s="95"/>
      <c r="H84" s="95"/>
      <c r="I84" s="95"/>
      <c r="J84" s="95"/>
      <c r="K84" s="95"/>
      <c r="L84" s="95"/>
    </row>
    <row r="85" spans="1:12" ht="14.65" customHeight="1">
      <c r="A85" s="113" t="s">
        <v>32</v>
      </c>
      <c r="B85" s="114" t="s">
        <v>314</v>
      </c>
      <c r="C85" s="115"/>
      <c r="D85" s="115"/>
      <c r="E85" s="115"/>
      <c r="F85" s="109"/>
      <c r="G85" s="95"/>
      <c r="H85" s="95"/>
      <c r="I85" s="95"/>
      <c r="J85" s="95"/>
      <c r="K85" s="95"/>
      <c r="L85" s="95"/>
    </row>
    <row r="86" spans="1:12" ht="14.65" customHeight="1">
      <c r="A86" s="113" t="s">
        <v>386</v>
      </c>
      <c r="B86" s="114" t="s">
        <v>245</v>
      </c>
      <c r="C86" s="115"/>
      <c r="D86" s="115"/>
      <c r="E86" s="115"/>
      <c r="F86" s="109"/>
      <c r="G86" s="95"/>
      <c r="H86" s="95"/>
      <c r="I86" s="95"/>
      <c r="J86" s="95"/>
      <c r="K86" s="95"/>
      <c r="L86" s="95"/>
    </row>
    <row r="87" spans="1:12" ht="14.65" customHeight="1">
      <c r="A87" s="113" t="s">
        <v>66</v>
      </c>
      <c r="B87" s="114" t="s">
        <v>258</v>
      </c>
      <c r="C87" s="115"/>
      <c r="D87" s="115"/>
      <c r="E87" s="115"/>
      <c r="F87" s="109"/>
      <c r="G87" s="95"/>
      <c r="H87" s="95"/>
      <c r="I87" s="95"/>
      <c r="J87" s="95"/>
      <c r="K87" s="95"/>
      <c r="L87" s="95"/>
    </row>
    <row r="88" spans="1:12" ht="14.65" customHeight="1">
      <c r="A88" s="113" t="s">
        <v>73</v>
      </c>
      <c r="B88" s="114" t="s">
        <v>258</v>
      </c>
      <c r="C88" s="115"/>
      <c r="D88" s="115"/>
      <c r="E88" s="115"/>
      <c r="F88" s="109"/>
      <c r="G88" s="95"/>
      <c r="H88" s="95"/>
      <c r="I88" s="95"/>
      <c r="J88" s="95"/>
      <c r="K88" s="95"/>
      <c r="L88" s="95"/>
    </row>
    <row r="89" spans="1:12" ht="14.65" customHeight="1">
      <c r="A89" s="113" t="s">
        <v>387</v>
      </c>
      <c r="B89" s="114" t="s">
        <v>258</v>
      </c>
      <c r="C89" s="115"/>
      <c r="D89" s="115"/>
      <c r="E89" s="115"/>
      <c r="F89" s="109"/>
      <c r="G89" s="95"/>
      <c r="H89" s="95"/>
      <c r="I89" s="95"/>
      <c r="J89" s="95"/>
      <c r="K89" s="95"/>
      <c r="L89" s="95"/>
    </row>
    <row r="90" spans="1:12" ht="14.65" customHeight="1">
      <c r="A90" s="113" t="s">
        <v>388</v>
      </c>
      <c r="B90" s="114" t="s">
        <v>258</v>
      </c>
      <c r="C90" s="115"/>
      <c r="D90" s="115"/>
      <c r="E90" s="115"/>
      <c r="F90" s="109"/>
      <c r="G90" s="95"/>
      <c r="H90" s="95"/>
      <c r="I90" s="95"/>
      <c r="J90" s="95"/>
      <c r="K90" s="95"/>
      <c r="L90" s="95"/>
    </row>
    <row r="91" spans="1:12" ht="14.65" customHeight="1">
      <c r="A91" s="113" t="s">
        <v>389</v>
      </c>
      <c r="B91" s="114" t="s">
        <v>245</v>
      </c>
      <c r="C91" s="115"/>
      <c r="D91" s="115"/>
      <c r="E91" s="115"/>
      <c r="F91" s="109"/>
      <c r="G91" s="95"/>
      <c r="H91" s="95"/>
      <c r="I91" s="95"/>
      <c r="J91" s="95"/>
      <c r="K91" s="95"/>
      <c r="L91" s="95"/>
    </row>
    <row r="92" spans="1:12" ht="14.65" customHeight="1">
      <c r="A92" s="113" t="s">
        <v>390</v>
      </c>
      <c r="B92" s="114" t="s">
        <v>245</v>
      </c>
      <c r="C92" s="115"/>
      <c r="D92" s="115"/>
      <c r="E92" s="115"/>
      <c r="F92" s="109"/>
      <c r="G92" s="95"/>
      <c r="H92" s="95"/>
      <c r="I92" s="95"/>
      <c r="J92" s="95"/>
      <c r="K92" s="95"/>
      <c r="L92" s="95"/>
    </row>
    <row r="93" spans="1:12" ht="14.65" customHeight="1">
      <c r="A93" s="113" t="s">
        <v>391</v>
      </c>
      <c r="B93" s="114" t="s">
        <v>245</v>
      </c>
      <c r="C93" s="115"/>
      <c r="D93" s="115"/>
      <c r="E93" s="115"/>
      <c r="F93" s="109"/>
      <c r="G93" s="95"/>
      <c r="H93" s="95"/>
      <c r="I93" s="95"/>
      <c r="J93" s="95"/>
      <c r="K93" s="95"/>
      <c r="L93" s="95"/>
    </row>
    <row r="94" spans="1:12" ht="14.65" customHeight="1">
      <c r="A94" s="113" t="s">
        <v>392</v>
      </c>
      <c r="B94" s="114" t="s">
        <v>258</v>
      </c>
      <c r="C94" s="115"/>
      <c r="D94" s="115"/>
      <c r="E94" s="115"/>
      <c r="F94" s="109"/>
      <c r="G94" s="95"/>
      <c r="H94" s="95"/>
      <c r="I94" s="95"/>
      <c r="J94" s="95"/>
      <c r="K94" s="95"/>
      <c r="L94" s="95"/>
    </row>
    <row r="95" spans="1:12" ht="14.65" customHeight="1">
      <c r="A95" s="113" t="s">
        <v>313</v>
      </c>
      <c r="B95" s="114" t="s">
        <v>258</v>
      </c>
      <c r="C95" s="115"/>
      <c r="D95" s="115"/>
      <c r="E95" s="115"/>
      <c r="F95" s="109"/>
      <c r="G95" s="95"/>
      <c r="H95" s="95"/>
      <c r="I95" s="95"/>
      <c r="J95" s="95"/>
      <c r="K95" s="95"/>
      <c r="L95" s="95"/>
    </row>
    <row r="96" spans="1:12" ht="14.65" customHeight="1">
      <c r="A96" s="113" t="s">
        <v>30</v>
      </c>
      <c r="B96" s="114" t="s">
        <v>258</v>
      </c>
      <c r="C96" s="115"/>
      <c r="D96" s="115"/>
      <c r="E96" s="115"/>
      <c r="F96" s="109"/>
      <c r="G96" s="95"/>
      <c r="H96" s="95"/>
      <c r="I96" s="95"/>
      <c r="J96" s="95"/>
      <c r="K96" s="95"/>
      <c r="L96" s="95"/>
    </row>
    <row r="97" spans="1:12" ht="14.65" customHeight="1">
      <c r="A97" s="113" t="s">
        <v>393</v>
      </c>
      <c r="B97" s="114" t="s">
        <v>245</v>
      </c>
      <c r="C97" s="115"/>
      <c r="D97" s="115"/>
      <c r="E97" s="115"/>
      <c r="F97" s="109"/>
      <c r="G97" s="95"/>
      <c r="H97" s="95"/>
      <c r="I97" s="95"/>
      <c r="J97" s="95"/>
      <c r="K97" s="95"/>
      <c r="L97" s="95"/>
    </row>
    <row r="98" spans="1:12" ht="14.65" customHeight="1">
      <c r="A98" s="113" t="s">
        <v>394</v>
      </c>
      <c r="B98" s="114" t="s">
        <v>245</v>
      </c>
      <c r="C98" s="115"/>
      <c r="D98" s="115"/>
      <c r="E98" s="115"/>
      <c r="F98" s="109"/>
      <c r="G98" s="95"/>
      <c r="H98" s="95"/>
      <c r="I98" s="95"/>
      <c r="J98" s="95"/>
      <c r="K98" s="95"/>
      <c r="L98" s="95"/>
    </row>
    <row r="99" spans="1:12" ht="14.65" customHeight="1">
      <c r="A99" s="113" t="s">
        <v>395</v>
      </c>
      <c r="B99" s="114" t="s">
        <v>245</v>
      </c>
      <c r="C99" s="115"/>
      <c r="D99" s="115"/>
      <c r="E99" s="115"/>
      <c r="F99" s="109"/>
      <c r="G99" s="95"/>
      <c r="H99" s="95"/>
      <c r="I99" s="95"/>
      <c r="J99" s="95"/>
      <c r="K99" s="95"/>
      <c r="L99" s="95"/>
    </row>
    <row r="100" spans="1:12" ht="14.65" customHeight="1">
      <c r="A100" s="113" t="s">
        <v>396</v>
      </c>
      <c r="B100" s="114" t="s">
        <v>245</v>
      </c>
      <c r="C100" s="115"/>
      <c r="D100" s="115"/>
      <c r="E100" s="115"/>
      <c r="F100" s="109"/>
      <c r="G100" s="95"/>
      <c r="H100" s="95"/>
      <c r="I100" s="95"/>
      <c r="J100" s="95"/>
      <c r="K100" s="95"/>
      <c r="L100" s="95"/>
    </row>
    <row r="101" spans="1:12" ht="14.65" customHeight="1">
      <c r="A101" s="113" t="s">
        <v>397</v>
      </c>
      <c r="B101" s="114" t="s">
        <v>258</v>
      </c>
      <c r="C101" s="115"/>
      <c r="D101" s="115"/>
      <c r="E101" s="115"/>
      <c r="F101" s="109"/>
      <c r="G101" s="95"/>
      <c r="H101" s="95"/>
      <c r="I101" s="95"/>
      <c r="J101" s="95"/>
      <c r="K101" s="95"/>
      <c r="L101" s="95"/>
    </row>
    <row r="102" spans="1:12" ht="14.65" customHeight="1">
      <c r="A102" s="113" t="s">
        <v>398</v>
      </c>
      <c r="B102" s="114" t="s">
        <v>245</v>
      </c>
      <c r="C102" s="115"/>
      <c r="D102" s="115"/>
      <c r="E102" s="115"/>
      <c r="F102" s="109"/>
      <c r="G102" s="95"/>
      <c r="H102" s="95"/>
      <c r="I102" s="95"/>
      <c r="J102" s="95"/>
      <c r="K102" s="95"/>
      <c r="L102" s="95"/>
    </row>
    <row r="103" spans="1:12" ht="14.65" customHeight="1">
      <c r="A103" s="113" t="s">
        <v>54</v>
      </c>
      <c r="B103" s="114" t="s">
        <v>314</v>
      </c>
      <c r="C103" s="115"/>
      <c r="D103" s="115"/>
      <c r="E103" s="115"/>
      <c r="F103" s="109"/>
      <c r="G103" s="95"/>
      <c r="H103" s="95"/>
      <c r="I103" s="95"/>
      <c r="J103" s="95"/>
      <c r="K103" s="95"/>
      <c r="L103" s="95"/>
    </row>
    <row r="104" spans="1:12" ht="14.65" customHeight="1">
      <c r="A104" s="113" t="s">
        <v>399</v>
      </c>
      <c r="B104" s="116" t="s">
        <v>258</v>
      </c>
      <c r="C104" s="115"/>
      <c r="D104" s="115"/>
      <c r="E104" s="115"/>
      <c r="F104" s="109"/>
      <c r="G104" s="95"/>
      <c r="H104" s="95"/>
      <c r="I104" s="95"/>
      <c r="J104" s="95"/>
      <c r="K104" s="95"/>
      <c r="L104" s="95"/>
    </row>
    <row r="105" spans="1:12" ht="14.65" customHeight="1">
      <c r="A105" s="113" t="s">
        <v>33</v>
      </c>
      <c r="B105" s="117" t="s">
        <v>314</v>
      </c>
      <c r="C105" s="115"/>
      <c r="D105" s="115"/>
      <c r="E105" s="115"/>
      <c r="F105" s="109"/>
      <c r="G105" s="95"/>
      <c r="H105" s="95"/>
      <c r="I105" s="95"/>
      <c r="J105" s="95"/>
      <c r="K105" s="95"/>
      <c r="L105" s="95"/>
    </row>
    <row r="106" spans="1:12" ht="14.65" customHeight="1">
      <c r="A106" s="113" t="s">
        <v>400</v>
      </c>
      <c r="B106" s="117" t="s">
        <v>245</v>
      </c>
      <c r="C106" s="115"/>
      <c r="D106" s="115"/>
      <c r="E106" s="115"/>
      <c r="F106" s="109"/>
      <c r="G106" s="95"/>
      <c r="H106" s="95"/>
      <c r="I106" s="95"/>
      <c r="J106" s="95"/>
      <c r="K106" s="95"/>
      <c r="L106" s="95"/>
    </row>
    <row r="107" spans="1:12" ht="14.65" customHeight="1">
      <c r="A107" s="113" t="s">
        <v>401</v>
      </c>
      <c r="B107" s="117" t="s">
        <v>258</v>
      </c>
      <c r="C107" s="115"/>
      <c r="D107" s="115"/>
      <c r="E107" s="115"/>
      <c r="F107" s="109"/>
      <c r="G107" s="95"/>
      <c r="H107" s="95"/>
      <c r="I107" s="95"/>
      <c r="J107" s="95"/>
      <c r="K107" s="95"/>
      <c r="L107" s="95"/>
    </row>
    <row r="108" spans="1:12" ht="14.65" customHeight="1">
      <c r="A108" s="113" t="s">
        <v>402</v>
      </c>
      <c r="B108" s="117" t="s">
        <v>251</v>
      </c>
      <c r="C108" s="115"/>
      <c r="D108" s="115"/>
      <c r="E108" s="115"/>
      <c r="F108" s="109"/>
      <c r="G108" s="95"/>
      <c r="H108" s="95"/>
      <c r="I108" s="95"/>
      <c r="J108" s="95"/>
      <c r="K108" s="95"/>
      <c r="L108" s="95"/>
    </row>
    <row r="109" spans="1:12" ht="14.65" customHeight="1">
      <c r="A109" s="113" t="s">
        <v>282</v>
      </c>
      <c r="B109" s="117" t="s">
        <v>245</v>
      </c>
      <c r="C109" s="115"/>
      <c r="D109" s="115"/>
      <c r="E109" s="115"/>
      <c r="F109" s="109"/>
      <c r="G109" s="95"/>
      <c r="H109" s="95"/>
      <c r="I109" s="95"/>
      <c r="J109" s="95"/>
      <c r="K109" s="95"/>
      <c r="L109" s="95"/>
    </row>
    <row r="110" spans="1:12" ht="14.65" customHeight="1">
      <c r="A110" s="113" t="s">
        <v>65</v>
      </c>
      <c r="B110" s="117" t="s">
        <v>258</v>
      </c>
      <c r="C110" s="115"/>
      <c r="D110" s="115"/>
      <c r="E110" s="115"/>
      <c r="F110" s="109"/>
      <c r="G110" s="95"/>
      <c r="H110" s="95"/>
      <c r="I110" s="95"/>
      <c r="J110" s="95"/>
      <c r="K110" s="95"/>
      <c r="L110" s="95"/>
    </row>
    <row r="111" spans="1:12" ht="14.65" customHeight="1">
      <c r="A111" s="113" t="s">
        <v>47</v>
      </c>
      <c r="B111" s="117" t="s">
        <v>258</v>
      </c>
      <c r="C111" s="115"/>
      <c r="D111" s="115"/>
      <c r="E111" s="115"/>
      <c r="F111" s="109"/>
      <c r="G111" s="95"/>
      <c r="H111" s="95"/>
      <c r="I111" s="95"/>
      <c r="J111" s="95"/>
      <c r="K111" s="95"/>
      <c r="L111" s="95"/>
    </row>
    <row r="112" spans="1:12" ht="14.65" customHeight="1">
      <c r="A112" s="113" t="s">
        <v>403</v>
      </c>
      <c r="B112" s="118" t="s">
        <v>273</v>
      </c>
      <c r="C112" s="115"/>
      <c r="D112" s="115"/>
      <c r="E112" s="115"/>
      <c r="F112" s="109"/>
      <c r="G112" s="95"/>
      <c r="H112" s="95"/>
      <c r="I112" s="95"/>
      <c r="J112" s="95"/>
      <c r="K112" s="95"/>
      <c r="L112" s="95"/>
    </row>
    <row r="113" spans="1:12" ht="14.65" customHeight="1">
      <c r="A113" s="113" t="s">
        <v>62</v>
      </c>
      <c r="B113" s="114" t="s">
        <v>258</v>
      </c>
      <c r="C113" s="115"/>
      <c r="D113" s="115"/>
      <c r="E113" s="115"/>
      <c r="F113" s="109"/>
      <c r="G113" s="95"/>
      <c r="H113" s="95"/>
      <c r="I113" s="95"/>
      <c r="J113" s="95"/>
      <c r="K113" s="95"/>
      <c r="L113" s="95"/>
    </row>
    <row r="114" spans="1:12" ht="14.65" customHeight="1">
      <c r="A114" s="113" t="s">
        <v>404</v>
      </c>
      <c r="B114" s="114" t="s">
        <v>245</v>
      </c>
      <c r="C114" s="115"/>
      <c r="D114" s="115"/>
      <c r="E114" s="115"/>
      <c r="F114" s="109"/>
      <c r="G114" s="95"/>
      <c r="H114" s="95"/>
      <c r="I114" s="95"/>
      <c r="J114" s="95"/>
      <c r="K114" s="95"/>
      <c r="L114" s="95"/>
    </row>
    <row r="115" spans="1:12" ht="14.65" customHeight="1">
      <c r="A115" s="113" t="s">
        <v>72</v>
      </c>
      <c r="B115" s="114" t="s">
        <v>258</v>
      </c>
      <c r="C115" s="115"/>
      <c r="D115" s="115"/>
      <c r="E115" s="119" t="s">
        <v>266</v>
      </c>
      <c r="F115" s="120">
        <v>5</v>
      </c>
      <c r="G115" s="95"/>
      <c r="H115" s="95"/>
      <c r="I115" s="95"/>
      <c r="J115" s="95"/>
      <c r="K115" s="95"/>
      <c r="L115" s="95"/>
    </row>
    <row r="116" spans="1:12" ht="14.65" customHeight="1">
      <c r="A116" s="113" t="s">
        <v>405</v>
      </c>
      <c r="B116" s="114" t="s">
        <v>258</v>
      </c>
      <c r="C116" s="115"/>
      <c r="D116" s="115"/>
      <c r="E116" s="121" t="s">
        <v>406</v>
      </c>
      <c r="F116" s="120">
        <v>4</v>
      </c>
      <c r="G116" s="95"/>
      <c r="H116" s="95"/>
      <c r="I116" s="95"/>
      <c r="J116" s="95"/>
      <c r="K116" s="95"/>
      <c r="L116" s="95"/>
    </row>
    <row r="117" spans="1:12" ht="14.65" customHeight="1">
      <c r="A117" s="113" t="s">
        <v>407</v>
      </c>
      <c r="B117" s="114" t="s">
        <v>245</v>
      </c>
      <c r="C117" s="115"/>
      <c r="D117" s="115"/>
      <c r="E117" s="121" t="s">
        <v>247</v>
      </c>
      <c r="F117" s="120">
        <v>3</v>
      </c>
      <c r="G117" s="95"/>
      <c r="H117" s="95"/>
      <c r="I117" s="95"/>
      <c r="J117" s="95"/>
      <c r="K117" s="95"/>
      <c r="L117" s="95"/>
    </row>
    <row r="118" spans="1:12" ht="14.65" customHeight="1">
      <c r="A118" s="113" t="s">
        <v>408</v>
      </c>
      <c r="B118" s="114" t="s">
        <v>245</v>
      </c>
      <c r="C118" s="115"/>
      <c r="D118" s="115"/>
      <c r="E118" s="122" t="s">
        <v>409</v>
      </c>
      <c r="F118" s="120">
        <v>2</v>
      </c>
      <c r="G118" s="95"/>
      <c r="H118" s="95"/>
      <c r="I118" s="95"/>
      <c r="J118" s="95"/>
      <c r="K118" s="95"/>
      <c r="L118" s="95"/>
    </row>
    <row r="119" spans="1:12" ht="14.65" customHeight="1">
      <c r="A119" s="113" t="s">
        <v>410</v>
      </c>
      <c r="B119" s="114" t="s">
        <v>245</v>
      </c>
      <c r="C119" s="115"/>
      <c r="D119" s="115"/>
      <c r="E119" s="115"/>
      <c r="F119" s="109"/>
      <c r="G119" s="95"/>
      <c r="H119" s="95"/>
      <c r="I119" s="95"/>
      <c r="J119" s="95"/>
      <c r="K119" s="95"/>
      <c r="L119" s="95"/>
    </row>
    <row r="120" spans="1:12" ht="14.65" customHeight="1">
      <c r="A120" s="113" t="s">
        <v>411</v>
      </c>
      <c r="B120" s="114" t="s">
        <v>245</v>
      </c>
      <c r="C120" s="123"/>
      <c r="D120" s="124"/>
      <c r="E120" s="124"/>
      <c r="F120" s="125"/>
      <c r="G120" s="95"/>
      <c r="H120" s="95"/>
      <c r="I120" s="95"/>
      <c r="J120" s="95"/>
      <c r="K120" s="95"/>
      <c r="L120" s="95"/>
    </row>
    <row r="121" spans="1:12" ht="14.65" customHeight="1">
      <c r="A121" s="113" t="s">
        <v>412</v>
      </c>
      <c r="B121" s="116" t="s">
        <v>245</v>
      </c>
      <c r="C121" s="109"/>
      <c r="D121" s="125"/>
      <c r="E121" s="125"/>
      <c r="F121" s="125"/>
      <c r="G121" s="95"/>
      <c r="H121" s="95"/>
      <c r="I121" s="95"/>
      <c r="J121" s="95"/>
      <c r="K121" s="95"/>
      <c r="L121" s="95"/>
    </row>
    <row r="122" spans="1:12" ht="14.65" customHeight="1">
      <c r="A122" s="113" t="s">
        <v>254</v>
      </c>
      <c r="B122" s="117" t="s">
        <v>245</v>
      </c>
      <c r="C122" s="109"/>
      <c r="D122" s="125"/>
      <c r="E122" s="125"/>
      <c r="F122" s="125"/>
      <c r="G122" s="95"/>
      <c r="H122" s="95"/>
      <c r="I122" s="95"/>
      <c r="J122" s="95"/>
      <c r="K122" s="95"/>
      <c r="L122" s="95"/>
    </row>
    <row r="123" spans="1:12" ht="14.65" customHeight="1">
      <c r="A123" s="113" t="s">
        <v>413</v>
      </c>
      <c r="B123" s="117" t="s">
        <v>245</v>
      </c>
      <c r="C123" s="109"/>
      <c r="D123" s="125"/>
      <c r="E123" s="125"/>
      <c r="F123" s="125"/>
      <c r="G123" s="95"/>
      <c r="H123" s="95"/>
      <c r="I123" s="95"/>
      <c r="J123" s="95"/>
      <c r="K123" s="95"/>
      <c r="L123" s="95"/>
    </row>
    <row r="124" spans="1:12" ht="14.65" customHeight="1">
      <c r="A124" s="113" t="s">
        <v>414</v>
      </c>
      <c r="B124" s="117" t="s">
        <v>245</v>
      </c>
      <c r="C124" s="109"/>
      <c r="D124" s="125"/>
      <c r="E124" s="125"/>
      <c r="F124" s="125"/>
      <c r="G124" s="95"/>
      <c r="H124" s="95"/>
      <c r="I124" s="95"/>
      <c r="J124" s="95"/>
      <c r="K124" s="95"/>
      <c r="L124" s="95"/>
    </row>
    <row r="125" spans="1:12" ht="14.65" customHeight="1">
      <c r="A125" s="113" t="s">
        <v>415</v>
      </c>
      <c r="B125" s="117" t="s">
        <v>245</v>
      </c>
      <c r="C125" s="109"/>
      <c r="D125" s="125"/>
      <c r="E125" s="125"/>
      <c r="F125" s="125"/>
      <c r="G125" s="95"/>
      <c r="H125" s="95"/>
      <c r="I125" s="95"/>
      <c r="J125" s="95"/>
      <c r="K125" s="95"/>
      <c r="L125" s="95"/>
    </row>
    <row r="126" spans="1:12" ht="14.65" customHeight="1">
      <c r="A126" s="113" t="s">
        <v>416</v>
      </c>
      <c r="B126" s="117" t="s">
        <v>245</v>
      </c>
      <c r="C126" s="109"/>
      <c r="D126" s="125"/>
      <c r="E126" s="125"/>
      <c r="F126" s="125"/>
      <c r="G126" s="95"/>
      <c r="H126" s="95"/>
      <c r="I126" s="95"/>
      <c r="J126" s="95"/>
      <c r="K126" s="95"/>
      <c r="L126" s="95"/>
    </row>
    <row r="127" spans="1:12" ht="14.65" customHeight="1">
      <c r="A127" s="113" t="s">
        <v>417</v>
      </c>
      <c r="B127" s="117" t="s">
        <v>258</v>
      </c>
      <c r="C127" s="109"/>
      <c r="D127" s="125"/>
      <c r="E127" s="125"/>
      <c r="F127" s="125"/>
      <c r="G127" s="95"/>
      <c r="H127" s="95"/>
      <c r="I127" s="95"/>
      <c r="J127" s="95"/>
      <c r="K127" s="95"/>
      <c r="L127" s="95"/>
    </row>
    <row r="128" spans="1:12" ht="14.65" customHeight="1">
      <c r="A128" s="113" t="s">
        <v>418</v>
      </c>
      <c r="B128" s="117" t="s">
        <v>258</v>
      </c>
      <c r="C128" s="109"/>
      <c r="D128" s="125"/>
      <c r="E128" s="125"/>
      <c r="F128" s="125"/>
      <c r="G128" s="95"/>
      <c r="H128" s="95"/>
      <c r="I128" s="95"/>
      <c r="J128" s="95"/>
      <c r="K128" s="95"/>
      <c r="L128" s="95"/>
    </row>
    <row r="129" spans="1:12" ht="14.65" customHeight="1">
      <c r="A129" s="113" t="s">
        <v>312</v>
      </c>
      <c r="B129" s="117" t="s">
        <v>245</v>
      </c>
      <c r="C129" s="109"/>
      <c r="D129" s="125"/>
      <c r="E129" s="125"/>
      <c r="F129" s="125"/>
      <c r="G129" s="95"/>
      <c r="H129" s="95"/>
      <c r="I129" s="95"/>
      <c r="J129" s="95"/>
      <c r="K129" s="95"/>
      <c r="L129" s="95"/>
    </row>
    <row r="130" spans="1:12" ht="14.65" customHeight="1">
      <c r="A130" s="113" t="s">
        <v>419</v>
      </c>
      <c r="B130" s="117" t="s">
        <v>245</v>
      </c>
      <c r="C130" s="109"/>
      <c r="D130" s="125"/>
      <c r="E130" s="125"/>
      <c r="F130" s="125"/>
      <c r="G130" s="95"/>
      <c r="H130" s="95"/>
      <c r="I130" s="95"/>
      <c r="J130" s="95"/>
      <c r="K130" s="95"/>
      <c r="L130" s="95"/>
    </row>
    <row r="131" spans="1:12" ht="14.65" customHeight="1">
      <c r="A131" s="113" t="s">
        <v>419</v>
      </c>
      <c r="B131" s="117" t="s">
        <v>245</v>
      </c>
      <c r="C131" s="109"/>
      <c r="D131" s="125"/>
      <c r="E131" s="125"/>
      <c r="F131" s="125"/>
      <c r="G131" s="95"/>
      <c r="H131" s="95"/>
      <c r="I131" s="95"/>
      <c r="J131" s="95"/>
      <c r="K131" s="95"/>
      <c r="L131" s="95"/>
    </row>
    <row r="132" spans="1:12" ht="14.65" customHeight="1">
      <c r="A132" s="113" t="s">
        <v>310</v>
      </c>
      <c r="B132" s="117" t="s">
        <v>258</v>
      </c>
      <c r="C132" s="109"/>
      <c r="D132" s="125"/>
      <c r="E132" s="125"/>
      <c r="F132" s="125"/>
      <c r="G132" s="95"/>
      <c r="H132" s="95"/>
      <c r="I132" s="95"/>
      <c r="J132" s="95"/>
      <c r="K132" s="95"/>
      <c r="L132" s="95"/>
    </row>
    <row r="133" spans="1:12" ht="14.65" customHeight="1">
      <c r="A133" s="126" t="s">
        <v>68</v>
      </c>
      <c r="B133" s="117" t="s">
        <v>258</v>
      </c>
      <c r="C133" s="127"/>
      <c r="D133" s="95"/>
      <c r="E133" s="95"/>
      <c r="F133" s="95"/>
      <c r="G133" s="95"/>
      <c r="H133" s="95"/>
      <c r="I133" s="95"/>
      <c r="J133" s="95"/>
      <c r="K133" s="95"/>
      <c r="L133" s="95"/>
    </row>
    <row r="134" spans="1:12" ht="14.65" customHeight="1">
      <c r="A134" s="128" t="s">
        <v>42</v>
      </c>
      <c r="B134" s="117" t="s">
        <v>251</v>
      </c>
      <c r="C134" s="127"/>
      <c r="D134" s="95"/>
      <c r="E134" s="95"/>
      <c r="F134" s="95"/>
      <c r="G134" s="95"/>
      <c r="H134" s="95"/>
      <c r="I134" s="95"/>
      <c r="J134" s="95"/>
      <c r="K134" s="95"/>
      <c r="L134" s="95"/>
    </row>
    <row r="135" spans="1:12" ht="14.65" customHeight="1">
      <c r="A135" s="128" t="s">
        <v>55</v>
      </c>
      <c r="B135" s="117" t="s">
        <v>258</v>
      </c>
      <c r="C135" s="127"/>
      <c r="D135" s="95"/>
      <c r="E135" s="95"/>
      <c r="F135" s="95"/>
      <c r="G135" s="95"/>
      <c r="H135" s="95"/>
      <c r="I135" s="95"/>
      <c r="J135" s="95"/>
      <c r="K135" s="95"/>
      <c r="L135" s="95"/>
    </row>
    <row r="136" spans="1:12" ht="14.65" customHeight="1">
      <c r="A136" s="128" t="s">
        <v>49</v>
      </c>
      <c r="B136" s="117" t="s">
        <v>258</v>
      </c>
      <c r="C136" s="127"/>
      <c r="D136" s="95"/>
      <c r="E136" s="95"/>
      <c r="F136" s="95"/>
      <c r="G136" s="95"/>
      <c r="H136" s="95"/>
      <c r="I136" s="95"/>
      <c r="J136" s="95"/>
      <c r="K136" s="95"/>
      <c r="L136" s="95"/>
    </row>
    <row r="137" spans="1:12" ht="14.65" customHeight="1">
      <c r="A137" s="128" t="s">
        <v>50</v>
      </c>
      <c r="B137" s="117" t="s">
        <v>245</v>
      </c>
      <c r="C137" s="127"/>
      <c r="D137" s="95"/>
      <c r="E137" s="95"/>
      <c r="F137" s="95"/>
      <c r="G137" s="95"/>
      <c r="H137" s="95"/>
      <c r="I137" s="95"/>
      <c r="J137" s="95"/>
      <c r="K137" s="95"/>
      <c r="L137" s="95"/>
    </row>
    <row r="138" spans="1:12" ht="14.65" customHeight="1">
      <c r="A138" s="128" t="s">
        <v>44</v>
      </c>
      <c r="B138" s="117" t="s">
        <v>258</v>
      </c>
      <c r="C138" s="127"/>
      <c r="D138" s="95"/>
      <c r="E138" s="95"/>
      <c r="F138" s="95"/>
      <c r="G138" s="95"/>
      <c r="H138" s="95"/>
      <c r="I138" s="95"/>
      <c r="J138" s="95"/>
      <c r="K138" s="95"/>
      <c r="L138" s="95"/>
    </row>
    <row r="139" spans="1:12" ht="14.65" customHeight="1">
      <c r="A139" s="128" t="s">
        <v>36</v>
      </c>
      <c r="B139" s="117" t="s">
        <v>258</v>
      </c>
      <c r="C139" s="127"/>
      <c r="D139" s="95"/>
      <c r="E139" s="95"/>
      <c r="F139" s="95"/>
      <c r="G139" s="95"/>
      <c r="H139" s="95"/>
      <c r="I139" s="95"/>
      <c r="J139" s="95"/>
      <c r="K139" s="95"/>
      <c r="L139" s="95"/>
    </row>
    <row r="140" spans="1:12" ht="14.65" customHeight="1">
      <c r="A140" s="128" t="s">
        <v>420</v>
      </c>
      <c r="B140" s="117" t="s">
        <v>245</v>
      </c>
      <c r="C140" s="127"/>
      <c r="D140" s="95"/>
      <c r="E140" s="95"/>
      <c r="F140" s="95"/>
      <c r="G140" s="95"/>
      <c r="H140" s="95"/>
      <c r="I140" s="95"/>
      <c r="J140" s="95"/>
      <c r="K140" s="95"/>
      <c r="L140" s="95"/>
    </row>
    <row r="141" spans="1:12" ht="13.5" customHeight="1">
      <c r="A141" s="95"/>
      <c r="B141" s="95"/>
      <c r="C141" s="95"/>
      <c r="D141" s="95"/>
      <c r="E141" s="95"/>
      <c r="F141" s="95"/>
      <c r="G141" s="95"/>
      <c r="H141" s="95"/>
      <c r="I141" s="95"/>
      <c r="J141" s="95"/>
      <c r="K141" s="95"/>
      <c r="L141" s="95"/>
    </row>
    <row r="142" spans="1:12" ht="13.5" customHeight="1">
      <c r="A142" s="95"/>
      <c r="B142" s="95"/>
      <c r="C142" s="95"/>
      <c r="D142" s="95"/>
      <c r="E142" s="95"/>
      <c r="F142" s="95"/>
      <c r="G142" s="95"/>
      <c r="H142" s="95"/>
      <c r="I142" s="95"/>
      <c r="J142" s="95"/>
      <c r="K142" s="95"/>
      <c r="L142" s="95"/>
    </row>
    <row r="143" spans="1:12" ht="13.5" customHeight="1">
      <c r="A143" s="95"/>
      <c r="B143" s="95"/>
      <c r="C143" s="95"/>
      <c r="D143" s="95"/>
      <c r="E143" s="95"/>
      <c r="F143" s="95"/>
      <c r="G143" s="95"/>
      <c r="H143" s="95"/>
      <c r="I143" s="95"/>
      <c r="J143" s="95"/>
      <c r="K143" s="95"/>
      <c r="L143" s="95"/>
    </row>
    <row r="144" spans="1:12" ht="13.5" customHeight="1">
      <c r="A144" s="95"/>
      <c r="B144" s="95"/>
      <c r="C144" s="95"/>
      <c r="D144" s="95"/>
      <c r="E144" s="95"/>
      <c r="F144" s="95"/>
      <c r="G144" s="95"/>
      <c r="H144" s="95"/>
      <c r="I144" s="95"/>
      <c r="J144" s="95"/>
      <c r="K144" s="95"/>
      <c r="L144" s="95"/>
    </row>
    <row r="145" spans="1:12" ht="13.5" customHeight="1">
      <c r="A145" s="95"/>
      <c r="B145" s="95"/>
      <c r="C145" s="95"/>
      <c r="D145" s="95"/>
      <c r="E145" s="95"/>
      <c r="F145" s="95"/>
      <c r="G145" s="95"/>
      <c r="H145" s="95"/>
      <c r="I145" s="95"/>
      <c r="J145" s="95"/>
      <c r="K145" s="95"/>
      <c r="L145" s="95"/>
    </row>
    <row r="146" spans="1:12" ht="13.5" customHeight="1">
      <c r="A146" s="95"/>
      <c r="B146" s="95"/>
      <c r="C146" s="95"/>
      <c r="D146" s="95"/>
      <c r="E146" s="95"/>
      <c r="F146" s="95"/>
      <c r="G146" s="95"/>
      <c r="H146" s="95"/>
      <c r="I146" s="95"/>
      <c r="J146" s="95"/>
      <c r="K146" s="95"/>
      <c r="L146" s="95"/>
    </row>
    <row r="147" spans="1:12" ht="13.5" customHeight="1">
      <c r="A147" s="95"/>
      <c r="B147" s="95"/>
      <c r="C147" s="95"/>
      <c r="D147" s="95"/>
      <c r="E147" s="95"/>
      <c r="F147" s="95"/>
      <c r="G147" s="95"/>
      <c r="H147" s="95"/>
      <c r="I147" s="95"/>
      <c r="J147" s="95"/>
      <c r="K147" s="95"/>
      <c r="L147" s="95"/>
    </row>
    <row r="148" spans="1:12" ht="13.5" customHeight="1">
      <c r="A148" s="95"/>
      <c r="B148" s="95"/>
      <c r="C148" s="95"/>
      <c r="D148" s="95"/>
      <c r="E148" s="95"/>
      <c r="F148" s="95"/>
      <c r="G148" s="95"/>
      <c r="H148" s="95"/>
      <c r="I148" s="95"/>
      <c r="J148" s="95"/>
      <c r="K148" s="95"/>
      <c r="L148" s="95"/>
    </row>
    <row r="149" spans="1:12" ht="13.5" customHeight="1">
      <c r="A149" s="95"/>
      <c r="B149" s="95"/>
      <c r="C149" s="95"/>
      <c r="D149" s="95"/>
      <c r="E149" s="95"/>
      <c r="F149" s="95"/>
      <c r="G149" s="95"/>
      <c r="H149" s="95"/>
      <c r="I149" s="95"/>
      <c r="J149" s="95"/>
      <c r="K149" s="95"/>
      <c r="L149" s="95"/>
    </row>
    <row r="150" spans="1:12" ht="13.5" customHeight="1">
      <c r="A150" s="95"/>
      <c r="B150" s="95"/>
      <c r="C150" s="95"/>
      <c r="D150" s="95"/>
      <c r="E150" s="95"/>
      <c r="F150" s="95"/>
      <c r="G150" s="95"/>
      <c r="H150" s="95"/>
      <c r="I150" s="95"/>
      <c r="J150" s="95"/>
      <c r="K150" s="95"/>
      <c r="L150" s="95"/>
    </row>
    <row r="151" spans="1:12" ht="13.5" customHeight="1">
      <c r="A151" s="95"/>
      <c r="B151" s="95"/>
      <c r="C151" s="95"/>
      <c r="D151" s="95"/>
      <c r="E151" s="95"/>
      <c r="F151" s="95"/>
      <c r="G151" s="95"/>
      <c r="H151" s="95"/>
      <c r="I151" s="95"/>
      <c r="J151" s="95"/>
      <c r="K151" s="95"/>
      <c r="L151" s="95"/>
    </row>
    <row r="152" spans="1:12" ht="13.5" customHeight="1">
      <c r="A152" s="95"/>
      <c r="B152" s="95"/>
      <c r="C152" s="95"/>
      <c r="D152" s="95"/>
      <c r="E152" s="95"/>
      <c r="F152" s="95"/>
      <c r="G152" s="95"/>
      <c r="H152" s="95"/>
      <c r="I152" s="95"/>
      <c r="J152" s="95"/>
      <c r="K152" s="95"/>
      <c r="L152" s="95"/>
    </row>
    <row r="153" spans="1:12" ht="13.5" customHeight="1">
      <c r="A153" s="95"/>
      <c r="B153" s="95"/>
      <c r="C153" s="95"/>
      <c r="D153" s="95"/>
      <c r="E153" s="95"/>
      <c r="F153" s="95"/>
      <c r="G153" s="95"/>
      <c r="H153" s="95"/>
      <c r="I153" s="95"/>
      <c r="J153" s="95"/>
      <c r="K153" s="95"/>
      <c r="L153" s="95"/>
    </row>
    <row r="154" spans="1:12" ht="13.5" customHeight="1">
      <c r="A154" s="95"/>
      <c r="B154" s="95"/>
      <c r="C154" s="95"/>
      <c r="D154" s="95"/>
      <c r="E154" s="95"/>
      <c r="F154" s="95"/>
      <c r="G154" s="95"/>
      <c r="H154" s="95"/>
      <c r="I154" s="95"/>
      <c r="J154" s="95"/>
      <c r="K154" s="95"/>
      <c r="L154" s="95"/>
    </row>
    <row r="155" spans="1:12" ht="13.5" customHeight="1">
      <c r="A155" s="95"/>
      <c r="B155" s="95"/>
      <c r="C155" s="95"/>
      <c r="D155" s="95"/>
      <c r="E155" s="95"/>
      <c r="F155" s="95"/>
      <c r="G155" s="95"/>
      <c r="H155" s="95"/>
      <c r="I155" s="95"/>
      <c r="J155" s="95"/>
      <c r="K155" s="95"/>
      <c r="L155" s="95"/>
    </row>
    <row r="156" spans="1:12" ht="13.5" customHeight="1">
      <c r="A156" s="95"/>
      <c r="B156" s="95"/>
      <c r="C156" s="95"/>
      <c r="D156" s="95"/>
      <c r="E156" s="95"/>
      <c r="F156" s="95"/>
      <c r="G156" s="95"/>
      <c r="H156" s="95"/>
      <c r="I156" s="95"/>
      <c r="J156" s="95"/>
      <c r="K156" s="95"/>
      <c r="L156" s="95"/>
    </row>
    <row r="157" spans="1:12" ht="13.5" customHeight="1">
      <c r="A157" s="95"/>
      <c r="B157" s="95"/>
      <c r="C157" s="95"/>
      <c r="D157" s="95"/>
      <c r="E157" s="95"/>
      <c r="F157" s="95"/>
      <c r="G157" s="95"/>
      <c r="H157" s="95"/>
      <c r="I157" s="95"/>
      <c r="J157" s="95"/>
      <c r="K157" s="95"/>
      <c r="L157" s="95"/>
    </row>
    <row r="158" spans="1:12" ht="13.5" customHeight="1">
      <c r="A158" s="95"/>
      <c r="B158" s="95"/>
      <c r="C158" s="95"/>
      <c r="D158" s="95"/>
      <c r="E158" s="95"/>
      <c r="F158" s="95"/>
      <c r="G158" s="95"/>
      <c r="H158" s="95"/>
      <c r="I158" s="95"/>
      <c r="J158" s="95"/>
      <c r="K158" s="95"/>
      <c r="L158" s="95"/>
    </row>
    <row r="159" spans="1:12" ht="13.5" customHeight="1">
      <c r="A159" s="95"/>
      <c r="B159" s="95"/>
      <c r="C159" s="95"/>
      <c r="D159" s="95"/>
      <c r="E159" s="95"/>
      <c r="F159" s="95"/>
      <c r="G159" s="95"/>
      <c r="H159" s="95"/>
      <c r="I159" s="95"/>
      <c r="J159" s="95"/>
      <c r="K159" s="95"/>
      <c r="L159" s="95"/>
    </row>
    <row r="160" spans="1:12" ht="13.5" customHeight="1">
      <c r="A160" s="95"/>
      <c r="B160" s="95"/>
      <c r="C160" s="95"/>
      <c r="D160" s="95"/>
      <c r="E160" s="95"/>
      <c r="F160" s="95"/>
      <c r="G160" s="95"/>
      <c r="H160" s="95"/>
      <c r="I160" s="95"/>
      <c r="J160" s="95"/>
      <c r="K160" s="95"/>
      <c r="L160" s="95"/>
    </row>
    <row r="161" spans="1:12" ht="13.5" customHeight="1">
      <c r="A161" s="95"/>
      <c r="B161" s="95"/>
      <c r="C161" s="95"/>
      <c r="D161" s="95"/>
      <c r="E161" s="95"/>
      <c r="F161" s="95"/>
      <c r="G161" s="95"/>
      <c r="H161" s="95"/>
      <c r="I161" s="95"/>
      <c r="J161" s="95"/>
      <c r="K161" s="95"/>
      <c r="L161" s="95"/>
    </row>
    <row r="162" spans="1:12" ht="13.5" customHeight="1">
      <c r="A162" s="95"/>
      <c r="B162" s="95"/>
      <c r="C162" s="95"/>
      <c r="D162" s="95"/>
      <c r="E162" s="95"/>
      <c r="F162" s="95"/>
      <c r="G162" s="95"/>
      <c r="H162" s="95"/>
      <c r="I162" s="95"/>
      <c r="J162" s="95"/>
      <c r="K162" s="95"/>
      <c r="L162" s="95"/>
    </row>
    <row r="163" spans="1:12" ht="13.5" customHeight="1">
      <c r="A163" s="95"/>
      <c r="B163" s="95"/>
      <c r="C163" s="95"/>
      <c r="D163" s="95"/>
      <c r="E163" s="95"/>
      <c r="F163" s="95"/>
      <c r="G163" s="95"/>
      <c r="H163" s="95"/>
      <c r="I163" s="95"/>
      <c r="J163" s="95"/>
      <c r="K163" s="95"/>
      <c r="L163" s="95"/>
    </row>
    <row r="164" spans="1:12" ht="13.5" customHeight="1">
      <c r="A164" s="95"/>
      <c r="B164" s="95"/>
      <c r="C164" s="95"/>
      <c r="D164" s="95"/>
      <c r="E164" s="95"/>
      <c r="F164" s="95"/>
      <c r="G164" s="95"/>
      <c r="H164" s="95"/>
      <c r="I164" s="95"/>
      <c r="J164" s="95"/>
      <c r="K164" s="95"/>
      <c r="L164" s="95"/>
    </row>
    <row r="165" spans="1:12" ht="13.5" customHeight="1">
      <c r="A165" s="95"/>
      <c r="B165" s="95"/>
      <c r="C165" s="95"/>
      <c r="D165" s="95"/>
      <c r="E165" s="95"/>
      <c r="F165" s="95"/>
      <c r="G165" s="95"/>
      <c r="H165" s="95"/>
      <c r="I165" s="95"/>
      <c r="J165" s="95"/>
      <c r="K165" s="95"/>
      <c r="L165" s="95"/>
    </row>
    <row r="166" spans="1:12" ht="13.5" customHeight="1">
      <c r="A166" s="95"/>
      <c r="B166" s="95"/>
      <c r="C166" s="95"/>
      <c r="D166" s="95"/>
      <c r="E166" s="95"/>
      <c r="F166" s="95"/>
      <c r="G166" s="95"/>
      <c r="H166" s="95"/>
      <c r="I166" s="95"/>
      <c r="J166" s="95"/>
      <c r="K166" s="95"/>
      <c r="L166" s="95"/>
    </row>
    <row r="167" spans="1:12" ht="13.5" customHeight="1">
      <c r="A167" s="95"/>
      <c r="B167" s="95"/>
      <c r="C167" s="95"/>
      <c r="D167" s="95"/>
      <c r="E167" s="95"/>
      <c r="F167" s="95"/>
      <c r="G167" s="95"/>
      <c r="H167" s="95"/>
      <c r="I167" s="95"/>
      <c r="J167" s="95"/>
      <c r="K167" s="95"/>
      <c r="L167" s="95"/>
    </row>
    <row r="168" spans="1:12" ht="13.5" customHeight="1">
      <c r="A168" s="95"/>
      <c r="B168" s="95"/>
      <c r="C168" s="95"/>
      <c r="D168" s="95"/>
      <c r="E168" s="95"/>
      <c r="F168" s="95"/>
      <c r="G168" s="95"/>
      <c r="H168" s="95"/>
      <c r="I168" s="95"/>
      <c r="J168" s="95"/>
      <c r="K168" s="95"/>
      <c r="L168" s="95"/>
    </row>
    <row r="169" spans="1:12" ht="13.5" customHeight="1">
      <c r="A169" s="95"/>
      <c r="B169" s="95"/>
      <c r="C169" s="95"/>
      <c r="D169" s="95"/>
      <c r="E169" s="95"/>
      <c r="F169" s="95"/>
      <c r="G169" s="95"/>
      <c r="H169" s="95"/>
      <c r="I169" s="95"/>
      <c r="J169" s="95"/>
      <c r="K169" s="95"/>
      <c r="L169" s="95"/>
    </row>
    <row r="170" spans="1:12" ht="13.5" customHeight="1">
      <c r="A170" s="95"/>
      <c r="B170" s="95"/>
      <c r="C170" s="95"/>
      <c r="D170" s="95"/>
      <c r="E170" s="95"/>
      <c r="F170" s="95"/>
      <c r="G170" s="95"/>
      <c r="H170" s="95"/>
      <c r="I170" s="95"/>
      <c r="J170" s="95"/>
      <c r="K170" s="95"/>
      <c r="L170" s="95"/>
    </row>
    <row r="171" spans="1:12" ht="13.5" customHeight="1">
      <c r="A171" s="95"/>
      <c r="B171" s="95"/>
      <c r="C171" s="95"/>
      <c r="D171" s="95"/>
      <c r="E171" s="95"/>
      <c r="F171" s="95"/>
      <c r="G171" s="95"/>
      <c r="H171" s="95"/>
      <c r="I171" s="95"/>
      <c r="J171" s="95"/>
      <c r="K171" s="95"/>
      <c r="L171" s="95"/>
    </row>
    <row r="172" spans="1:12" ht="13.5" customHeight="1">
      <c r="A172" s="95"/>
      <c r="B172" s="95"/>
      <c r="C172" s="95"/>
      <c r="D172" s="95"/>
      <c r="E172" s="95"/>
      <c r="F172" s="95"/>
      <c r="G172" s="95"/>
      <c r="H172" s="95"/>
      <c r="I172" s="95"/>
      <c r="J172" s="95"/>
      <c r="K172" s="95"/>
      <c r="L172" s="95"/>
    </row>
    <row r="173" spans="1:12" ht="13.5" customHeight="1">
      <c r="A173" s="95"/>
      <c r="B173" s="95"/>
      <c r="C173" s="95"/>
      <c r="D173" s="95"/>
      <c r="E173" s="95"/>
      <c r="F173" s="95"/>
      <c r="G173" s="95"/>
      <c r="H173" s="95"/>
      <c r="I173" s="95"/>
      <c r="J173" s="95"/>
      <c r="K173" s="95"/>
      <c r="L173" s="95"/>
    </row>
    <row r="174" spans="1:12" ht="13.5" customHeight="1">
      <c r="A174" s="95"/>
      <c r="B174" s="95"/>
      <c r="C174" s="95"/>
      <c r="D174" s="95"/>
      <c r="E174" s="95"/>
      <c r="F174" s="95"/>
      <c r="G174" s="95"/>
      <c r="H174" s="95"/>
      <c r="I174" s="95"/>
      <c r="J174" s="95"/>
      <c r="K174" s="95"/>
      <c r="L174" s="95"/>
    </row>
    <row r="175" spans="1:12" ht="13.5" customHeight="1">
      <c r="A175" s="95"/>
      <c r="B175" s="95"/>
      <c r="C175" s="95"/>
      <c r="D175" s="95"/>
      <c r="E175" s="95"/>
      <c r="F175" s="95"/>
      <c r="G175" s="95"/>
      <c r="H175" s="95"/>
      <c r="I175" s="95"/>
      <c r="J175" s="95"/>
      <c r="K175" s="95"/>
      <c r="L175" s="95"/>
    </row>
    <row r="176" spans="1:12" ht="13.5" customHeight="1">
      <c r="A176" s="95"/>
      <c r="B176" s="95"/>
      <c r="C176" s="95"/>
      <c r="D176" s="95"/>
      <c r="E176" s="95"/>
      <c r="F176" s="95"/>
      <c r="G176" s="95"/>
      <c r="H176" s="95"/>
      <c r="I176" s="95"/>
      <c r="J176" s="95"/>
      <c r="K176" s="95"/>
      <c r="L176" s="95"/>
    </row>
    <row r="177" spans="1:12" ht="13.5" customHeight="1">
      <c r="A177" s="95"/>
      <c r="B177" s="95"/>
      <c r="C177" s="95"/>
      <c r="D177" s="95"/>
      <c r="E177" s="95"/>
      <c r="F177" s="95"/>
      <c r="G177" s="95"/>
      <c r="H177" s="95"/>
      <c r="I177" s="95"/>
      <c r="J177" s="95"/>
      <c r="K177" s="95"/>
      <c r="L177" s="95"/>
    </row>
    <row r="178" spans="1:12" ht="13.5" customHeight="1">
      <c r="A178" s="95"/>
      <c r="B178" s="95"/>
      <c r="C178" s="95"/>
      <c r="D178" s="95"/>
      <c r="E178" s="95"/>
      <c r="F178" s="95"/>
      <c r="G178" s="95"/>
      <c r="H178" s="95"/>
      <c r="I178" s="95"/>
      <c r="J178" s="95"/>
      <c r="K178" s="95"/>
      <c r="L178" s="95"/>
    </row>
    <row r="179" spans="1:12" ht="13.5" customHeight="1">
      <c r="A179" s="95"/>
      <c r="B179" s="95"/>
      <c r="C179" s="95"/>
      <c r="D179" s="95"/>
      <c r="E179" s="95"/>
      <c r="F179" s="95"/>
      <c r="G179" s="95"/>
      <c r="H179" s="95"/>
      <c r="I179" s="95"/>
      <c r="J179" s="95"/>
      <c r="K179" s="95"/>
      <c r="L179" s="95"/>
    </row>
    <row r="180" spans="1:12" ht="13.5" customHeight="1">
      <c r="A180" s="95"/>
      <c r="B180" s="95"/>
      <c r="C180" s="95"/>
      <c r="D180" s="95"/>
      <c r="E180" s="95"/>
      <c r="F180" s="95"/>
      <c r="G180" s="95"/>
      <c r="H180" s="95"/>
      <c r="I180" s="95"/>
      <c r="J180" s="95"/>
      <c r="K180" s="95"/>
      <c r="L180" s="95"/>
    </row>
    <row r="181" spans="1:12" ht="13.5" customHeight="1">
      <c r="A181" s="95"/>
      <c r="B181" s="95"/>
      <c r="C181" s="95"/>
      <c r="D181" s="95"/>
      <c r="E181" s="95"/>
      <c r="F181" s="95"/>
      <c r="G181" s="95"/>
      <c r="H181" s="95"/>
      <c r="I181" s="95"/>
      <c r="J181" s="95"/>
      <c r="K181" s="95"/>
      <c r="L181" s="95"/>
    </row>
    <row r="182" spans="1:12" ht="13.5" customHeight="1">
      <c r="A182" s="95"/>
      <c r="B182" s="95"/>
      <c r="C182" s="95"/>
      <c r="D182" s="95"/>
      <c r="E182" s="95"/>
      <c r="F182" s="95"/>
      <c r="G182" s="95"/>
      <c r="H182" s="95"/>
      <c r="I182" s="95"/>
      <c r="J182" s="95"/>
      <c r="K182" s="95"/>
      <c r="L182" s="95"/>
    </row>
    <row r="183" spans="1:12" ht="13.5" customHeight="1">
      <c r="A183" s="95"/>
      <c r="B183" s="95"/>
      <c r="C183" s="95"/>
      <c r="D183" s="95"/>
      <c r="E183" s="95"/>
      <c r="F183" s="95"/>
      <c r="G183" s="95"/>
      <c r="H183" s="95"/>
      <c r="I183" s="95"/>
      <c r="J183" s="95"/>
      <c r="K183" s="95"/>
      <c r="L183" s="95"/>
    </row>
    <row r="184" spans="1:12" ht="13.5" customHeight="1">
      <c r="A184" s="95"/>
      <c r="B184" s="95"/>
      <c r="C184" s="95"/>
      <c r="D184" s="95"/>
      <c r="E184" s="95"/>
      <c r="F184" s="95"/>
      <c r="G184" s="95"/>
      <c r="H184" s="95"/>
      <c r="I184" s="95"/>
      <c r="J184" s="95"/>
      <c r="K184" s="95"/>
      <c r="L184" s="95"/>
    </row>
    <row r="185" spans="1:12" ht="13.5" customHeight="1">
      <c r="A185" s="95"/>
      <c r="B185" s="95"/>
      <c r="C185" s="95"/>
      <c r="D185" s="95"/>
      <c r="E185" s="95"/>
      <c r="F185" s="95"/>
      <c r="G185" s="95"/>
      <c r="H185" s="95"/>
      <c r="I185" s="95"/>
      <c r="J185" s="95"/>
      <c r="K185" s="95"/>
      <c r="L185" s="95"/>
    </row>
    <row r="186" spans="1:12" ht="13.5" customHeight="1">
      <c r="A186" s="95"/>
      <c r="B186" s="95"/>
      <c r="C186" s="95"/>
      <c r="D186" s="95"/>
      <c r="E186" s="95"/>
      <c r="F186" s="95"/>
      <c r="G186" s="95"/>
      <c r="H186" s="95"/>
      <c r="I186" s="95"/>
      <c r="J186" s="95"/>
      <c r="K186" s="95"/>
      <c r="L186" s="95"/>
    </row>
    <row r="187" spans="1:12" ht="13.5" customHeight="1">
      <c r="A187" s="95"/>
      <c r="B187" s="95"/>
      <c r="C187" s="95"/>
      <c r="D187" s="95"/>
      <c r="E187" s="95"/>
      <c r="F187" s="95"/>
      <c r="G187" s="95"/>
      <c r="H187" s="95"/>
      <c r="I187" s="95"/>
      <c r="J187" s="95"/>
      <c r="K187" s="95"/>
      <c r="L187" s="95"/>
    </row>
    <row r="188" spans="1:12" ht="13.5" customHeight="1">
      <c r="A188" s="95"/>
      <c r="B188" s="95"/>
      <c r="C188" s="95"/>
      <c r="D188" s="95"/>
      <c r="E188" s="95"/>
      <c r="F188" s="95"/>
      <c r="G188" s="95"/>
      <c r="H188" s="95"/>
      <c r="I188" s="95"/>
      <c r="J188" s="95"/>
      <c r="K188" s="95"/>
      <c r="L188" s="95"/>
    </row>
    <row r="189" spans="1:12" ht="13.5" customHeight="1">
      <c r="A189" s="95"/>
      <c r="B189" s="95"/>
      <c r="C189" s="95"/>
      <c r="D189" s="95"/>
      <c r="E189" s="95"/>
      <c r="F189" s="95"/>
      <c r="G189" s="95"/>
      <c r="H189" s="95"/>
      <c r="I189" s="95"/>
      <c r="J189" s="95"/>
      <c r="K189" s="95"/>
      <c r="L189" s="95"/>
    </row>
    <row r="190" spans="1:12" ht="13.5" customHeight="1">
      <c r="A190" s="95"/>
      <c r="B190" s="95"/>
      <c r="C190" s="95"/>
      <c r="D190" s="95"/>
      <c r="E190" s="95"/>
      <c r="F190" s="95"/>
      <c r="G190" s="95"/>
      <c r="H190" s="95"/>
      <c r="I190" s="95"/>
      <c r="J190" s="95"/>
      <c r="K190" s="95"/>
      <c r="L190" s="95"/>
    </row>
    <row r="191" spans="1:12" ht="13.5" customHeight="1">
      <c r="A191" s="95"/>
      <c r="B191" s="95"/>
      <c r="C191" s="95"/>
      <c r="D191" s="95"/>
      <c r="E191" s="95"/>
      <c r="F191" s="95"/>
      <c r="G191" s="95"/>
      <c r="H191" s="95"/>
      <c r="I191" s="95"/>
      <c r="J191" s="95"/>
      <c r="K191" s="95"/>
      <c r="L191" s="95"/>
    </row>
    <row r="192" spans="1:12" ht="13.5" customHeight="1">
      <c r="A192" s="95"/>
      <c r="B192" s="95"/>
      <c r="C192" s="95"/>
      <c r="D192" s="95"/>
      <c r="E192" s="95"/>
      <c r="F192" s="95"/>
      <c r="G192" s="95"/>
      <c r="H192" s="95"/>
      <c r="I192" s="95"/>
      <c r="J192" s="95"/>
      <c r="K192" s="95"/>
      <c r="L192" s="95"/>
    </row>
    <row r="193" spans="1:12" ht="13.5" customHeight="1">
      <c r="A193" s="95"/>
      <c r="B193" s="95"/>
      <c r="C193" s="95"/>
      <c r="D193" s="95"/>
      <c r="E193" s="95"/>
      <c r="F193" s="95"/>
      <c r="G193" s="95"/>
      <c r="H193" s="95"/>
      <c r="I193" s="95"/>
      <c r="J193" s="95"/>
      <c r="K193" s="95"/>
      <c r="L193" s="95"/>
    </row>
    <row r="194" spans="1:12" ht="13.5" customHeight="1">
      <c r="A194" s="95"/>
      <c r="B194" s="95"/>
      <c r="C194" s="95"/>
      <c r="D194" s="95"/>
      <c r="E194" s="95"/>
      <c r="F194" s="95"/>
      <c r="G194" s="95"/>
      <c r="H194" s="95"/>
      <c r="I194" s="95"/>
      <c r="J194" s="95"/>
      <c r="K194" s="95"/>
      <c r="L194" s="95"/>
    </row>
    <row r="195" spans="1:12" ht="13.5" customHeight="1">
      <c r="A195" s="95"/>
      <c r="B195" s="95"/>
      <c r="C195" s="95"/>
      <c r="D195" s="95"/>
      <c r="E195" s="95"/>
      <c r="F195" s="95"/>
      <c r="G195" s="95"/>
      <c r="H195" s="95"/>
      <c r="I195" s="95"/>
      <c r="J195" s="95"/>
      <c r="K195" s="95"/>
      <c r="L195" s="95"/>
    </row>
    <row r="196" spans="1:12" ht="13.5" customHeight="1">
      <c r="A196" s="95"/>
      <c r="B196" s="95"/>
      <c r="C196" s="95"/>
      <c r="D196" s="95"/>
      <c r="E196" s="95"/>
      <c r="F196" s="95"/>
      <c r="G196" s="95"/>
      <c r="H196" s="95"/>
      <c r="I196" s="95"/>
      <c r="J196" s="95"/>
      <c r="K196" s="95"/>
      <c r="L196" s="95"/>
    </row>
    <row r="197" spans="1:12" ht="13.5" customHeight="1">
      <c r="A197" s="95"/>
      <c r="B197" s="95"/>
      <c r="C197" s="95"/>
      <c r="D197" s="95"/>
      <c r="E197" s="95"/>
      <c r="F197" s="95"/>
      <c r="G197" s="95"/>
      <c r="H197" s="95"/>
      <c r="I197" s="95"/>
      <c r="J197" s="95"/>
      <c r="K197" s="95"/>
      <c r="L197" s="95"/>
    </row>
    <row r="198" spans="1:12" ht="13.5" customHeight="1">
      <c r="A198" s="95"/>
      <c r="B198" s="95"/>
      <c r="C198" s="95"/>
      <c r="D198" s="95"/>
      <c r="E198" s="95"/>
      <c r="F198" s="95"/>
      <c r="G198" s="95"/>
      <c r="H198" s="95"/>
      <c r="I198" s="95"/>
      <c r="J198" s="95"/>
      <c r="K198" s="95"/>
      <c r="L198" s="95"/>
    </row>
    <row r="199" spans="1:12" ht="13.5" customHeight="1">
      <c r="A199" s="95"/>
      <c r="B199" s="95"/>
      <c r="C199" s="95"/>
      <c r="D199" s="95"/>
      <c r="E199" s="95"/>
      <c r="F199" s="95"/>
      <c r="G199" s="95"/>
      <c r="H199" s="95"/>
      <c r="I199" s="95"/>
      <c r="J199" s="95"/>
      <c r="K199" s="95"/>
      <c r="L199" s="95"/>
    </row>
    <row r="200" spans="1:12" ht="13.5" customHeight="1">
      <c r="A200" s="95"/>
      <c r="B200" s="95"/>
      <c r="C200" s="95"/>
      <c r="D200" s="95"/>
      <c r="E200" s="95"/>
      <c r="F200" s="95"/>
      <c r="G200" s="95"/>
      <c r="H200" s="95"/>
      <c r="I200" s="95"/>
      <c r="J200" s="95"/>
      <c r="K200" s="95"/>
      <c r="L200" s="95"/>
    </row>
  </sheetData>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
  <sheetViews>
    <sheetView showGridLines="0" workbookViewId="0"/>
  </sheetViews>
  <sheetFormatPr defaultColWidth="8.85546875" defaultRowHeight="15" customHeight="1"/>
  <cols>
    <col min="1" max="1" width="5.140625" style="5" customWidth="1"/>
    <col min="2" max="2" width="33.85546875" style="5" customWidth="1"/>
    <col min="3" max="3" width="33.42578125" style="5" customWidth="1"/>
    <col min="4" max="4" width="32.7109375" style="5" customWidth="1"/>
    <col min="5" max="6" width="8.85546875" style="5" customWidth="1"/>
    <col min="7" max="16384" width="8.85546875" style="5"/>
  </cols>
  <sheetData>
    <row r="1" spans="1:5" ht="16.5" customHeight="1">
      <c r="A1" s="26"/>
      <c r="B1" s="13" t="s">
        <v>91</v>
      </c>
      <c r="C1" s="13" t="s">
        <v>92</v>
      </c>
      <c r="D1" s="13" t="s">
        <v>93</v>
      </c>
      <c r="E1" s="12"/>
    </row>
    <row r="2" spans="1:5" ht="16.5" customHeight="1">
      <c r="A2" s="26"/>
      <c r="B2" s="15" t="s">
        <v>94</v>
      </c>
      <c r="C2" s="15" t="s">
        <v>95</v>
      </c>
      <c r="D2" s="15" t="s">
        <v>96</v>
      </c>
      <c r="E2" s="12"/>
    </row>
    <row r="3" spans="1:5" ht="13.5" customHeight="1">
      <c r="A3" s="129"/>
      <c r="B3" s="129"/>
      <c r="C3" s="129"/>
      <c r="D3" s="129"/>
      <c r="E3" s="95"/>
    </row>
    <row r="4" spans="1:5" ht="13.5" customHeight="1">
      <c r="A4" s="95"/>
      <c r="B4" s="95"/>
      <c r="C4" s="95"/>
      <c r="D4" s="95"/>
      <c r="E4" s="95"/>
    </row>
    <row r="5" spans="1:5" ht="13.5" customHeight="1">
      <c r="A5" s="95"/>
      <c r="B5" s="95"/>
      <c r="C5" s="95"/>
      <c r="D5" s="95"/>
      <c r="E5" s="95"/>
    </row>
    <row r="6" spans="1:5" ht="13.5" customHeight="1">
      <c r="A6" s="95"/>
      <c r="B6" s="95"/>
      <c r="C6" s="95"/>
      <c r="D6" s="95"/>
      <c r="E6" s="95"/>
    </row>
    <row r="7" spans="1:5" ht="13.5" customHeight="1">
      <c r="A7" s="95"/>
      <c r="B7" s="95"/>
      <c r="C7" s="95"/>
      <c r="D7" s="95"/>
      <c r="E7" s="95"/>
    </row>
    <row r="8" spans="1:5" ht="13.5" customHeight="1">
      <c r="A8" s="95"/>
      <c r="B8" s="95"/>
      <c r="C8" s="95"/>
      <c r="D8" s="95"/>
      <c r="E8" s="95"/>
    </row>
    <row r="9" spans="1:5" ht="13.5" customHeight="1">
      <c r="A9" s="95"/>
      <c r="B9" s="95"/>
      <c r="C9" s="95"/>
      <c r="D9" s="95"/>
      <c r="E9" s="95"/>
    </row>
    <row r="10" spans="1:5" ht="13.5" customHeight="1">
      <c r="A10" s="95"/>
      <c r="B10" s="95"/>
      <c r="C10" s="95"/>
      <c r="D10" s="95"/>
      <c r="E10" s="95"/>
    </row>
  </sheetData>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9"/>
  <sheetViews>
    <sheetView showGridLines="0" workbookViewId="0"/>
  </sheetViews>
  <sheetFormatPr defaultColWidth="8.85546875" defaultRowHeight="15.75" customHeight="1"/>
  <cols>
    <col min="1" max="1" width="5.42578125" style="5" customWidth="1"/>
    <col min="2" max="2" width="35.7109375" style="5" customWidth="1"/>
    <col min="3" max="3" width="27.140625" style="5" customWidth="1"/>
    <col min="4" max="4" width="10.42578125" style="5" customWidth="1"/>
    <col min="5" max="14" width="12.42578125" style="5" customWidth="1"/>
    <col min="15" max="15" width="18" style="5" customWidth="1"/>
    <col min="16" max="16" width="8.85546875" style="5" customWidth="1"/>
    <col min="17" max="16384" width="8.85546875" style="5"/>
  </cols>
  <sheetData>
    <row r="1" spans="1:15" ht="20.45" customHeight="1">
      <c r="A1" s="130"/>
      <c r="B1" s="95"/>
      <c r="C1" s="96"/>
      <c r="D1" s="95"/>
      <c r="E1" s="131" t="s">
        <v>423</v>
      </c>
      <c r="F1" s="132"/>
      <c r="G1" s="132"/>
      <c r="H1" s="96"/>
      <c r="I1" s="130"/>
      <c r="J1" s="132"/>
      <c r="K1" s="132"/>
      <c r="L1" s="132"/>
      <c r="M1" s="130"/>
      <c r="N1" s="132"/>
      <c r="O1" s="132"/>
    </row>
    <row r="2" spans="1:15" ht="16.149999999999999" customHeight="1">
      <c r="A2" s="133"/>
      <c r="B2" s="134"/>
      <c r="C2" s="133"/>
      <c r="D2" s="134"/>
      <c r="E2" s="133"/>
      <c r="F2" s="133"/>
      <c r="G2" s="133"/>
      <c r="H2" s="133"/>
      <c r="I2" s="133"/>
      <c r="J2" s="133"/>
      <c r="K2" s="133"/>
      <c r="L2" s="133"/>
      <c r="M2" s="133"/>
      <c r="N2" s="133"/>
      <c r="O2" s="96"/>
    </row>
    <row r="3" spans="1:15" ht="16.149999999999999" customHeight="1">
      <c r="A3" s="70"/>
      <c r="B3" s="135" t="s">
        <v>424</v>
      </c>
      <c r="C3" s="70"/>
      <c r="D3" s="91"/>
      <c r="E3" s="136" t="s">
        <v>27</v>
      </c>
      <c r="F3" s="438" t="s">
        <v>27</v>
      </c>
      <c r="G3" s="439"/>
      <c r="H3" s="440"/>
      <c r="I3" s="438" t="s">
        <v>425</v>
      </c>
      <c r="J3" s="441"/>
      <c r="K3" s="442"/>
      <c r="L3" s="137"/>
      <c r="M3" s="72"/>
      <c r="N3" s="59"/>
      <c r="O3" s="138"/>
    </row>
    <row r="4" spans="1:15" ht="31.9" customHeight="1">
      <c r="A4" s="92" t="s">
        <v>226</v>
      </c>
      <c r="B4" s="92" t="s">
        <v>426</v>
      </c>
      <c r="C4" s="92" t="s">
        <v>427</v>
      </c>
      <c r="D4" s="139" t="s">
        <v>228</v>
      </c>
      <c r="E4" s="140" t="s">
        <v>428</v>
      </c>
      <c r="F4" s="139" t="s">
        <v>429</v>
      </c>
      <c r="G4" s="141" t="s">
        <v>430</v>
      </c>
      <c r="H4" s="139" t="s">
        <v>431</v>
      </c>
      <c r="I4" s="139" t="s">
        <v>432</v>
      </c>
      <c r="J4" s="141" t="s">
        <v>433</v>
      </c>
      <c r="K4" s="139" t="s">
        <v>434</v>
      </c>
      <c r="L4" s="141" t="s">
        <v>435</v>
      </c>
      <c r="M4" s="139" t="s">
        <v>436</v>
      </c>
      <c r="N4" s="141" t="s">
        <v>437</v>
      </c>
      <c r="O4" s="138"/>
    </row>
    <row r="5" spans="1:15" ht="16.149999999999999" customHeight="1">
      <c r="A5" s="69">
        <v>37</v>
      </c>
      <c r="B5" s="13" t="s">
        <v>91</v>
      </c>
      <c r="C5" s="15" t="s">
        <v>438</v>
      </c>
      <c r="D5" s="142" t="s">
        <v>258</v>
      </c>
      <c r="E5" s="72">
        <v>3.5</v>
      </c>
      <c r="F5" s="72">
        <v>30</v>
      </c>
      <c r="G5" s="73">
        <f t="shared" ref="G5:G12" si="0">F5-E5</f>
        <v>26.5</v>
      </c>
      <c r="H5" s="59"/>
      <c r="I5" s="72"/>
      <c r="J5" s="73"/>
      <c r="K5" s="59"/>
      <c r="L5" s="143">
        <f t="shared" ref="L5:L12" si="1">H5+K5</f>
        <v>0</v>
      </c>
      <c r="M5" s="144">
        <v>1</v>
      </c>
      <c r="N5" s="73">
        <f t="shared" ref="N5:N12" si="2">G5+J5</f>
        <v>26.5</v>
      </c>
      <c r="O5" s="138"/>
    </row>
    <row r="6" spans="1:15" ht="16.149999999999999" customHeight="1">
      <c r="A6" s="70"/>
      <c r="B6" s="145"/>
      <c r="C6" s="89"/>
      <c r="D6" s="63"/>
      <c r="E6" s="72"/>
      <c r="F6" s="72"/>
      <c r="G6" s="73">
        <f t="shared" si="0"/>
        <v>0</v>
      </c>
      <c r="H6" s="59"/>
      <c r="I6" s="72"/>
      <c r="J6" s="73">
        <f t="shared" ref="J6:J12" si="3">I6-E6</f>
        <v>0</v>
      </c>
      <c r="K6" s="59"/>
      <c r="L6" s="143">
        <f t="shared" si="1"/>
        <v>0</v>
      </c>
      <c r="M6" s="146"/>
      <c r="N6" s="73">
        <f t="shared" si="2"/>
        <v>0</v>
      </c>
      <c r="O6" s="138"/>
    </row>
    <row r="7" spans="1:15" ht="13.7" customHeight="1">
      <c r="A7" s="70"/>
      <c r="B7" s="145"/>
      <c r="C7" s="89"/>
      <c r="D7" s="63"/>
      <c r="E7" s="72"/>
      <c r="F7" s="72"/>
      <c r="G7" s="73">
        <f t="shared" si="0"/>
        <v>0</v>
      </c>
      <c r="H7" s="59"/>
      <c r="I7" s="72"/>
      <c r="J7" s="73">
        <f t="shared" si="3"/>
        <v>0</v>
      </c>
      <c r="K7" s="59"/>
      <c r="L7" s="143">
        <f t="shared" si="1"/>
        <v>0</v>
      </c>
      <c r="M7" s="146"/>
      <c r="N7" s="73">
        <f t="shared" si="2"/>
        <v>0</v>
      </c>
      <c r="O7" s="138"/>
    </row>
    <row r="8" spans="1:15" ht="13.7" customHeight="1">
      <c r="A8" s="70"/>
      <c r="B8" s="145"/>
      <c r="C8" s="89"/>
      <c r="D8" s="63"/>
      <c r="E8" s="72"/>
      <c r="F8" s="72"/>
      <c r="G8" s="73">
        <f t="shared" si="0"/>
        <v>0</v>
      </c>
      <c r="H8" s="59"/>
      <c r="I8" s="72"/>
      <c r="J8" s="73">
        <f t="shared" si="3"/>
        <v>0</v>
      </c>
      <c r="K8" s="59"/>
      <c r="L8" s="143">
        <f t="shared" si="1"/>
        <v>0</v>
      </c>
      <c r="M8" s="146"/>
      <c r="N8" s="73">
        <f t="shared" si="2"/>
        <v>0</v>
      </c>
      <c r="O8" s="138"/>
    </row>
    <row r="9" spans="1:15" ht="13.7" customHeight="1">
      <c r="A9" s="70"/>
      <c r="B9" s="145"/>
      <c r="C9" s="89"/>
      <c r="D9" s="63"/>
      <c r="E9" s="72"/>
      <c r="F9" s="72"/>
      <c r="G9" s="73">
        <f t="shared" si="0"/>
        <v>0</v>
      </c>
      <c r="H9" s="59"/>
      <c r="I9" s="72"/>
      <c r="J9" s="73">
        <f t="shared" si="3"/>
        <v>0</v>
      </c>
      <c r="K9" s="59"/>
      <c r="L9" s="143">
        <f t="shared" si="1"/>
        <v>0</v>
      </c>
      <c r="M9" s="146"/>
      <c r="N9" s="73">
        <f t="shared" si="2"/>
        <v>0</v>
      </c>
      <c r="O9" s="138"/>
    </row>
    <row r="10" spans="1:15" ht="13.7" customHeight="1">
      <c r="A10" s="70"/>
      <c r="B10" s="145"/>
      <c r="C10" s="89"/>
      <c r="D10" s="63"/>
      <c r="E10" s="72"/>
      <c r="F10" s="72"/>
      <c r="G10" s="73">
        <f t="shared" si="0"/>
        <v>0</v>
      </c>
      <c r="H10" s="59"/>
      <c r="I10" s="72"/>
      <c r="J10" s="73">
        <f t="shared" si="3"/>
        <v>0</v>
      </c>
      <c r="K10" s="59"/>
      <c r="L10" s="143">
        <f t="shared" si="1"/>
        <v>0</v>
      </c>
      <c r="M10" s="146"/>
      <c r="N10" s="73">
        <f t="shared" si="2"/>
        <v>0</v>
      </c>
      <c r="O10" s="138"/>
    </row>
    <row r="11" spans="1:15" ht="13.7" customHeight="1">
      <c r="A11" s="70"/>
      <c r="B11" s="145"/>
      <c r="C11" s="89"/>
      <c r="D11" s="63"/>
      <c r="E11" s="72"/>
      <c r="F11" s="72"/>
      <c r="G11" s="73">
        <f t="shared" si="0"/>
        <v>0</v>
      </c>
      <c r="H11" s="59"/>
      <c r="I11" s="72"/>
      <c r="J11" s="73">
        <f t="shared" si="3"/>
        <v>0</v>
      </c>
      <c r="K11" s="59"/>
      <c r="L11" s="143">
        <f t="shared" si="1"/>
        <v>0</v>
      </c>
      <c r="M11" s="146"/>
      <c r="N11" s="73">
        <f t="shared" si="2"/>
        <v>0</v>
      </c>
      <c r="O11" s="138"/>
    </row>
    <row r="12" spans="1:15" ht="13.7" customHeight="1">
      <c r="A12" s="70"/>
      <c r="B12" s="145"/>
      <c r="C12" s="89"/>
      <c r="D12" s="63"/>
      <c r="E12" s="72"/>
      <c r="F12" s="72"/>
      <c r="G12" s="73">
        <f t="shared" si="0"/>
        <v>0</v>
      </c>
      <c r="H12" s="59"/>
      <c r="I12" s="72"/>
      <c r="J12" s="73">
        <f t="shared" si="3"/>
        <v>0</v>
      </c>
      <c r="K12" s="59"/>
      <c r="L12" s="143">
        <f t="shared" si="1"/>
        <v>0</v>
      </c>
      <c r="M12" s="146"/>
      <c r="N12" s="73">
        <f t="shared" si="2"/>
        <v>0</v>
      </c>
      <c r="O12" s="138"/>
    </row>
    <row r="13" spans="1:15" ht="13.5" customHeight="1">
      <c r="A13" s="147"/>
      <c r="B13" s="129"/>
      <c r="C13" s="147"/>
      <c r="D13" s="129"/>
      <c r="E13" s="147"/>
      <c r="F13" s="147"/>
      <c r="G13" s="147"/>
      <c r="H13" s="147"/>
      <c r="I13" s="147"/>
      <c r="J13" s="147"/>
      <c r="K13" s="147"/>
      <c r="L13" s="147"/>
      <c r="M13" s="147"/>
      <c r="N13" s="147"/>
      <c r="O13" s="96"/>
    </row>
    <row r="14" spans="1:15" ht="13.5" customHeight="1">
      <c r="A14" s="133"/>
      <c r="B14" s="134"/>
      <c r="C14" s="133"/>
      <c r="D14" s="134"/>
      <c r="E14" s="133"/>
      <c r="F14" s="133"/>
      <c r="G14" s="133"/>
      <c r="H14" s="133"/>
      <c r="I14" s="133"/>
      <c r="J14" s="133"/>
      <c r="K14" s="133"/>
      <c r="L14" s="133"/>
      <c r="M14" s="133"/>
      <c r="N14" s="133"/>
      <c r="O14" s="96"/>
    </row>
    <row r="15" spans="1:15" ht="16.149999999999999" customHeight="1">
      <c r="A15" s="70"/>
      <c r="B15" s="135" t="s">
        <v>439</v>
      </c>
      <c r="C15" s="70"/>
      <c r="D15" s="91"/>
      <c r="E15" s="136" t="s">
        <v>26</v>
      </c>
      <c r="F15" s="438" t="s">
        <v>26</v>
      </c>
      <c r="G15" s="439"/>
      <c r="H15" s="440"/>
      <c r="I15" s="438" t="s">
        <v>425</v>
      </c>
      <c r="J15" s="441"/>
      <c r="K15" s="442"/>
      <c r="L15" s="137"/>
      <c r="M15" s="72"/>
      <c r="N15" s="59"/>
      <c r="O15" s="138"/>
    </row>
    <row r="16" spans="1:15" ht="31.9" customHeight="1">
      <c r="A16" s="92" t="s">
        <v>226</v>
      </c>
      <c r="B16" s="92" t="s">
        <v>426</v>
      </c>
      <c r="C16" s="92" t="s">
        <v>427</v>
      </c>
      <c r="D16" s="139" t="s">
        <v>228</v>
      </c>
      <c r="E16" s="140" t="s">
        <v>428</v>
      </c>
      <c r="F16" s="139" t="s">
        <v>429</v>
      </c>
      <c r="G16" s="141" t="s">
        <v>430</v>
      </c>
      <c r="H16" s="139" t="s">
        <v>431</v>
      </c>
      <c r="I16" s="139" t="s">
        <v>432</v>
      </c>
      <c r="J16" s="141" t="s">
        <v>433</v>
      </c>
      <c r="K16" s="139" t="s">
        <v>434</v>
      </c>
      <c r="L16" s="141" t="s">
        <v>435</v>
      </c>
      <c r="M16" s="139" t="s">
        <v>436</v>
      </c>
      <c r="N16" s="141" t="s">
        <v>437</v>
      </c>
      <c r="O16" s="138"/>
    </row>
    <row r="17" spans="1:15" ht="16.149999999999999" customHeight="1">
      <c r="A17" s="148">
        <v>38</v>
      </c>
      <c r="B17" s="13" t="s">
        <v>92</v>
      </c>
      <c r="C17" s="15" t="s">
        <v>440</v>
      </c>
      <c r="D17" s="142" t="s">
        <v>258</v>
      </c>
      <c r="E17" s="72">
        <v>1.5</v>
      </c>
      <c r="F17" s="72"/>
      <c r="G17" s="71" t="s">
        <v>441</v>
      </c>
      <c r="H17" s="59"/>
      <c r="I17" s="72"/>
      <c r="J17" s="73">
        <f t="shared" ref="J17:J24" si="4">I17-E17</f>
        <v>-1.5</v>
      </c>
      <c r="K17" s="59"/>
      <c r="L17" s="143">
        <f t="shared" ref="L17:L24" si="5">H17+K17</f>
        <v>0</v>
      </c>
      <c r="M17" s="146"/>
      <c r="N17" s="71" t="s">
        <v>441</v>
      </c>
      <c r="O17" s="138"/>
    </row>
    <row r="18" spans="1:15" ht="16.149999999999999" customHeight="1">
      <c r="A18" s="149"/>
      <c r="B18" s="145"/>
      <c r="C18" s="89"/>
      <c r="D18" s="63"/>
      <c r="E18" s="72"/>
      <c r="F18" s="72"/>
      <c r="G18" s="73">
        <f t="shared" ref="G18:G24" si="6">F18-E18</f>
        <v>0</v>
      </c>
      <c r="H18" s="59"/>
      <c r="I18" s="72"/>
      <c r="J18" s="73">
        <f t="shared" si="4"/>
        <v>0</v>
      </c>
      <c r="K18" s="59"/>
      <c r="L18" s="143">
        <f t="shared" si="5"/>
        <v>0</v>
      </c>
      <c r="M18" s="146"/>
      <c r="N18" s="73">
        <f t="shared" ref="N18:N24" si="7">G18+J18</f>
        <v>0</v>
      </c>
      <c r="O18" s="138"/>
    </row>
    <row r="19" spans="1:15" ht="16.149999999999999" customHeight="1">
      <c r="A19" s="149"/>
      <c r="B19" s="145"/>
      <c r="C19" s="89"/>
      <c r="D19" s="63"/>
      <c r="E19" s="72"/>
      <c r="F19" s="72"/>
      <c r="G19" s="73">
        <f t="shared" si="6"/>
        <v>0</v>
      </c>
      <c r="H19" s="59"/>
      <c r="I19" s="72"/>
      <c r="J19" s="73">
        <f t="shared" si="4"/>
        <v>0</v>
      </c>
      <c r="K19" s="59"/>
      <c r="L19" s="143">
        <f t="shared" si="5"/>
        <v>0</v>
      </c>
      <c r="M19" s="146"/>
      <c r="N19" s="73">
        <f t="shared" si="7"/>
        <v>0</v>
      </c>
      <c r="O19" s="138"/>
    </row>
    <row r="20" spans="1:15" ht="15" customHeight="1">
      <c r="A20" s="149"/>
      <c r="B20" s="145"/>
      <c r="C20" s="89"/>
      <c r="D20" s="63"/>
      <c r="E20" s="72"/>
      <c r="F20" s="72"/>
      <c r="G20" s="73">
        <f t="shared" si="6"/>
        <v>0</v>
      </c>
      <c r="H20" s="59"/>
      <c r="I20" s="72"/>
      <c r="J20" s="73">
        <f t="shared" si="4"/>
        <v>0</v>
      </c>
      <c r="K20" s="59"/>
      <c r="L20" s="143">
        <f t="shared" si="5"/>
        <v>0</v>
      </c>
      <c r="M20" s="146"/>
      <c r="N20" s="73">
        <f t="shared" si="7"/>
        <v>0</v>
      </c>
      <c r="O20" s="138"/>
    </row>
    <row r="21" spans="1:15" ht="15" customHeight="1">
      <c r="A21" s="149"/>
      <c r="B21" s="145"/>
      <c r="C21" s="89"/>
      <c r="D21" s="63"/>
      <c r="E21" s="72"/>
      <c r="F21" s="72"/>
      <c r="G21" s="73">
        <f t="shared" si="6"/>
        <v>0</v>
      </c>
      <c r="H21" s="59"/>
      <c r="I21" s="72"/>
      <c r="J21" s="73">
        <f t="shared" si="4"/>
        <v>0</v>
      </c>
      <c r="K21" s="59"/>
      <c r="L21" s="143">
        <f t="shared" si="5"/>
        <v>0</v>
      </c>
      <c r="M21" s="146"/>
      <c r="N21" s="73">
        <f t="shared" si="7"/>
        <v>0</v>
      </c>
      <c r="O21" s="138"/>
    </row>
    <row r="22" spans="1:15" ht="15" customHeight="1">
      <c r="A22" s="149"/>
      <c r="B22" s="145"/>
      <c r="C22" s="89"/>
      <c r="D22" s="63"/>
      <c r="E22" s="72"/>
      <c r="F22" s="72"/>
      <c r="G22" s="73">
        <f t="shared" si="6"/>
        <v>0</v>
      </c>
      <c r="H22" s="59"/>
      <c r="I22" s="72"/>
      <c r="J22" s="73">
        <f t="shared" si="4"/>
        <v>0</v>
      </c>
      <c r="K22" s="59"/>
      <c r="L22" s="143">
        <f t="shared" si="5"/>
        <v>0</v>
      </c>
      <c r="M22" s="146"/>
      <c r="N22" s="73">
        <f t="shared" si="7"/>
        <v>0</v>
      </c>
      <c r="O22" s="138"/>
    </row>
    <row r="23" spans="1:15" ht="15" customHeight="1">
      <c r="A23" s="149"/>
      <c r="B23" s="145"/>
      <c r="C23" s="89"/>
      <c r="D23" s="63"/>
      <c r="E23" s="72"/>
      <c r="F23" s="72"/>
      <c r="G23" s="73">
        <f t="shared" si="6"/>
        <v>0</v>
      </c>
      <c r="H23" s="59"/>
      <c r="I23" s="72"/>
      <c r="J23" s="73">
        <f t="shared" si="4"/>
        <v>0</v>
      </c>
      <c r="K23" s="59"/>
      <c r="L23" s="143">
        <f t="shared" si="5"/>
        <v>0</v>
      </c>
      <c r="M23" s="146"/>
      <c r="N23" s="73">
        <f t="shared" si="7"/>
        <v>0</v>
      </c>
      <c r="O23" s="138"/>
    </row>
    <row r="24" spans="1:15" ht="15" customHeight="1">
      <c r="A24" s="149"/>
      <c r="B24" s="145"/>
      <c r="C24" s="89"/>
      <c r="D24" s="63"/>
      <c r="E24" s="72"/>
      <c r="F24" s="72"/>
      <c r="G24" s="73">
        <f t="shared" si="6"/>
        <v>0</v>
      </c>
      <c r="H24" s="59"/>
      <c r="I24" s="72"/>
      <c r="J24" s="73">
        <f t="shared" si="4"/>
        <v>0</v>
      </c>
      <c r="K24" s="59"/>
      <c r="L24" s="143">
        <f t="shared" si="5"/>
        <v>0</v>
      </c>
      <c r="M24" s="146"/>
      <c r="N24" s="73">
        <f t="shared" si="7"/>
        <v>0</v>
      </c>
      <c r="O24" s="138"/>
    </row>
    <row r="25" spans="1:15" ht="13.5" customHeight="1">
      <c r="A25" s="147"/>
      <c r="B25" s="129"/>
      <c r="C25" s="147"/>
      <c r="D25" s="129"/>
      <c r="E25" s="147"/>
      <c r="F25" s="147"/>
      <c r="G25" s="147"/>
      <c r="H25" s="147"/>
      <c r="I25" s="147"/>
      <c r="J25" s="147"/>
      <c r="K25" s="147"/>
      <c r="L25" s="147"/>
      <c r="M25" s="147"/>
      <c r="N25" s="147"/>
      <c r="O25" s="96"/>
    </row>
    <row r="26" spans="1:15" ht="13.5" customHeight="1">
      <c r="A26" s="133"/>
      <c r="B26" s="134"/>
      <c r="C26" s="133"/>
      <c r="D26" s="134"/>
      <c r="E26" s="133"/>
      <c r="F26" s="133"/>
      <c r="G26" s="133"/>
      <c r="H26" s="133"/>
      <c r="I26" s="133"/>
      <c r="J26" s="133"/>
      <c r="K26" s="133"/>
      <c r="L26" s="133"/>
      <c r="M26" s="133"/>
      <c r="N26" s="133"/>
      <c r="O26" s="96"/>
    </row>
    <row r="27" spans="1:15" ht="15.4" customHeight="1">
      <c r="A27" s="70"/>
      <c r="B27" s="135" t="s">
        <v>442</v>
      </c>
      <c r="C27" s="70"/>
      <c r="D27" s="91"/>
      <c r="E27" s="136" t="s">
        <v>25</v>
      </c>
      <c r="F27" s="438" t="s">
        <v>25</v>
      </c>
      <c r="G27" s="439"/>
      <c r="H27" s="440"/>
      <c r="I27" s="438" t="s">
        <v>425</v>
      </c>
      <c r="J27" s="441"/>
      <c r="K27" s="442"/>
      <c r="L27" s="137"/>
      <c r="M27" s="72"/>
      <c r="N27" s="59"/>
      <c r="O27" s="138"/>
    </row>
    <row r="28" spans="1:15" ht="30" customHeight="1">
      <c r="A28" s="92" t="s">
        <v>226</v>
      </c>
      <c r="B28" s="92" t="s">
        <v>426</v>
      </c>
      <c r="C28" s="92" t="s">
        <v>427</v>
      </c>
      <c r="D28" s="139" t="s">
        <v>228</v>
      </c>
      <c r="E28" s="140" t="s">
        <v>428</v>
      </c>
      <c r="F28" s="139" t="s">
        <v>429</v>
      </c>
      <c r="G28" s="141" t="s">
        <v>430</v>
      </c>
      <c r="H28" s="139" t="s">
        <v>431</v>
      </c>
      <c r="I28" s="139" t="s">
        <v>432</v>
      </c>
      <c r="J28" s="141" t="s">
        <v>433</v>
      </c>
      <c r="K28" s="139" t="s">
        <v>434</v>
      </c>
      <c r="L28" s="141" t="s">
        <v>435</v>
      </c>
      <c r="M28" s="139" t="s">
        <v>436</v>
      </c>
      <c r="N28" s="141" t="s">
        <v>437</v>
      </c>
      <c r="O28" s="138"/>
    </row>
    <row r="29" spans="1:15" ht="16.5" customHeight="1">
      <c r="A29" s="149"/>
      <c r="B29" s="13" t="s">
        <v>93</v>
      </c>
      <c r="C29" s="15" t="s">
        <v>443</v>
      </c>
      <c r="D29" s="142" t="s">
        <v>245</v>
      </c>
      <c r="E29" s="72">
        <v>5.5</v>
      </c>
      <c r="F29" s="72">
        <v>44</v>
      </c>
      <c r="G29" s="73">
        <f>F29-E29</f>
        <v>38.5</v>
      </c>
      <c r="H29" s="59"/>
      <c r="I29" s="72"/>
      <c r="J29" s="73"/>
      <c r="K29" s="59"/>
      <c r="L29" s="143">
        <f>H29+K29</f>
        <v>0</v>
      </c>
      <c r="M29" s="144">
        <v>1</v>
      </c>
      <c r="N29" s="73">
        <f>G29+J29</f>
        <v>38.5</v>
      </c>
      <c r="O29" s="138"/>
    </row>
    <row r="30" spans="1:15" ht="16.149999999999999" customHeight="1">
      <c r="A30" s="149"/>
      <c r="B30" s="145"/>
      <c r="C30" s="89"/>
      <c r="D30" s="63"/>
      <c r="E30" s="72"/>
      <c r="F30" s="72"/>
      <c r="G30" s="73">
        <f>F30-E30</f>
        <v>0</v>
      </c>
      <c r="H30" s="59"/>
      <c r="I30" s="72"/>
      <c r="J30" s="73">
        <f>I30-E30</f>
        <v>0</v>
      </c>
      <c r="K30" s="59"/>
      <c r="L30" s="143">
        <f>H30+K30</f>
        <v>0</v>
      </c>
      <c r="M30" s="146"/>
      <c r="N30" s="73">
        <f>G30+J30</f>
        <v>0</v>
      </c>
      <c r="O30" s="138"/>
    </row>
    <row r="31" spans="1:15" ht="16.149999999999999" customHeight="1">
      <c r="A31" s="149"/>
      <c r="B31" s="145"/>
      <c r="C31" s="89"/>
      <c r="D31" s="63"/>
      <c r="E31" s="150"/>
      <c r="F31" s="72"/>
      <c r="G31" s="73">
        <f>F31-E31</f>
        <v>0</v>
      </c>
      <c r="H31" s="59"/>
      <c r="I31" s="72"/>
      <c r="J31" s="73">
        <f>I31-E31</f>
        <v>0</v>
      </c>
      <c r="K31" s="59"/>
      <c r="L31" s="143">
        <f>H31+K31</f>
        <v>0</v>
      </c>
      <c r="M31" s="146"/>
      <c r="N31" s="73">
        <f>G31+J31</f>
        <v>0</v>
      </c>
      <c r="O31" s="138"/>
    </row>
    <row r="32" spans="1:15" ht="16.149999999999999" customHeight="1">
      <c r="A32" s="147"/>
      <c r="B32" s="129"/>
      <c r="C32" s="147"/>
      <c r="D32" s="129"/>
      <c r="E32" s="96"/>
      <c r="F32" s="147"/>
      <c r="G32" s="147"/>
      <c r="H32" s="147"/>
      <c r="I32" s="147"/>
      <c r="J32" s="147"/>
      <c r="K32" s="147"/>
      <c r="L32" s="147"/>
      <c r="M32" s="147"/>
      <c r="N32" s="147"/>
      <c r="O32" s="96"/>
    </row>
    <row r="33" spans="1:15" ht="13.5" customHeight="1">
      <c r="A33" s="133"/>
      <c r="B33" s="134"/>
      <c r="C33" s="133"/>
      <c r="D33" s="134"/>
      <c r="E33" s="436" t="s">
        <v>444</v>
      </c>
      <c r="F33" s="437"/>
      <c r="G33" s="437"/>
      <c r="H33" s="437"/>
      <c r="I33" s="437"/>
      <c r="J33" s="131"/>
      <c r="K33" s="96"/>
      <c r="L33" s="96"/>
      <c r="M33" s="96"/>
      <c r="N33" s="96"/>
      <c r="O33" s="96"/>
    </row>
    <row r="34" spans="1:15" ht="13.5" customHeight="1">
      <c r="A34" s="70"/>
      <c r="B34" s="151"/>
      <c r="C34" s="70"/>
      <c r="D34" s="91"/>
      <c r="E34" s="136" t="s">
        <v>445</v>
      </c>
      <c r="F34" s="136" t="s">
        <v>445</v>
      </c>
      <c r="G34" s="136" t="s">
        <v>445</v>
      </c>
      <c r="H34" s="136" t="s">
        <v>445</v>
      </c>
      <c r="I34" s="136" t="s">
        <v>445</v>
      </c>
      <c r="J34" s="152"/>
      <c r="K34" s="133"/>
      <c r="L34" s="133"/>
      <c r="M34" s="96"/>
      <c r="N34" s="96"/>
      <c r="O34" s="96"/>
    </row>
    <row r="35" spans="1:15" ht="30" customHeight="1">
      <c r="A35" s="92" t="s">
        <v>226</v>
      </c>
      <c r="B35" s="92" t="s">
        <v>446</v>
      </c>
      <c r="C35" s="92" t="s">
        <v>427</v>
      </c>
      <c r="D35" s="139" t="s">
        <v>228</v>
      </c>
      <c r="E35" s="139" t="s">
        <v>428</v>
      </c>
      <c r="F35" s="139" t="s">
        <v>447</v>
      </c>
      <c r="G35" s="139" t="s">
        <v>448</v>
      </c>
      <c r="H35" s="139" t="s">
        <v>449</v>
      </c>
      <c r="I35" s="139" t="s">
        <v>450</v>
      </c>
      <c r="J35" s="153" t="s">
        <v>451</v>
      </c>
      <c r="K35" s="153" t="s">
        <v>452</v>
      </c>
      <c r="L35" s="65" t="s">
        <v>453</v>
      </c>
      <c r="M35" s="138"/>
      <c r="N35" s="96"/>
      <c r="O35" s="96"/>
    </row>
    <row r="36" spans="1:15" ht="16.149999999999999" customHeight="1">
      <c r="A36" s="70"/>
      <c r="B36" s="154" t="s">
        <v>454</v>
      </c>
      <c r="C36" s="155"/>
      <c r="D36" s="63"/>
      <c r="E36" s="72"/>
      <c r="F36" s="137"/>
      <c r="G36" s="72"/>
      <c r="H36" s="72"/>
      <c r="I36" s="72"/>
      <c r="J36" s="156">
        <f>SUM(F36:I36)</f>
        <v>0</v>
      </c>
      <c r="K36" s="157">
        <f>SUM(J36-E36)</f>
        <v>0</v>
      </c>
      <c r="L36" s="146"/>
      <c r="M36" s="138"/>
      <c r="N36" s="96"/>
      <c r="O36" s="96"/>
    </row>
    <row r="37" spans="1:15" ht="16.149999999999999" customHeight="1">
      <c r="A37" s="70"/>
      <c r="B37" s="154" t="s">
        <v>454</v>
      </c>
      <c r="C37" s="155"/>
      <c r="D37" s="63"/>
      <c r="E37" s="72"/>
      <c r="F37" s="137"/>
      <c r="G37" s="72"/>
      <c r="H37" s="72"/>
      <c r="I37" s="72"/>
      <c r="J37" s="156">
        <f>SUM(F37:I37)</f>
        <v>0</v>
      </c>
      <c r="K37" s="157">
        <f>SUM(J37-E37)</f>
        <v>0</v>
      </c>
      <c r="L37" s="146"/>
      <c r="M37" s="138"/>
      <c r="N37" s="96"/>
      <c r="O37" s="96"/>
    </row>
    <row r="38" spans="1:15" ht="16.149999999999999" customHeight="1">
      <c r="A38" s="70"/>
      <c r="B38" s="154" t="s">
        <v>454</v>
      </c>
      <c r="C38" s="155"/>
      <c r="D38" s="63"/>
      <c r="E38" s="72"/>
      <c r="F38" s="137"/>
      <c r="G38" s="72"/>
      <c r="H38" s="72"/>
      <c r="I38" s="72"/>
      <c r="J38" s="156">
        <f>SUM(F38:I38)</f>
        <v>0</v>
      </c>
      <c r="K38" s="157">
        <f>SUM(J38-E38)</f>
        <v>0</v>
      </c>
      <c r="L38" s="146"/>
      <c r="M38" s="138"/>
      <c r="N38" s="96"/>
      <c r="O38" s="96"/>
    </row>
    <row r="39" spans="1:15" ht="16.149999999999999" customHeight="1">
      <c r="A39" s="147"/>
      <c r="B39" s="129"/>
      <c r="C39" s="147"/>
      <c r="D39" s="129"/>
      <c r="E39" s="158"/>
      <c r="F39" s="147"/>
      <c r="G39" s="147"/>
      <c r="H39" s="147"/>
      <c r="I39" s="158"/>
      <c r="J39" s="159"/>
      <c r="K39" s="147"/>
      <c r="L39" s="147"/>
      <c r="M39" s="96"/>
      <c r="N39" s="96"/>
      <c r="O39" s="96"/>
    </row>
  </sheetData>
  <mergeCells count="7">
    <mergeCell ref="E33:I33"/>
    <mergeCell ref="F3:H3"/>
    <mergeCell ref="I3:K3"/>
    <mergeCell ref="F15:H15"/>
    <mergeCell ref="I15:K15"/>
    <mergeCell ref="F27:H27"/>
    <mergeCell ref="I27:K27"/>
  </mergeCells>
  <pageMargins left="0.7" right="0.7" top="0.75" bottom="0.75" header="0.3" footer="0.3"/>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8"/>
  <sheetViews>
    <sheetView showGridLines="0" workbookViewId="0"/>
  </sheetViews>
  <sheetFormatPr defaultColWidth="8.85546875" defaultRowHeight="15.75" customHeight="1"/>
  <cols>
    <col min="1" max="2" width="8" style="5" customWidth="1"/>
    <col min="3" max="3" width="11.28515625" style="5" customWidth="1"/>
    <col min="4" max="4" width="35.42578125" style="5" customWidth="1"/>
    <col min="5" max="5" width="8" style="5" customWidth="1"/>
    <col min="6" max="15" width="8.28515625" style="5" customWidth="1"/>
    <col min="16" max="18" width="14.140625" style="5" customWidth="1"/>
    <col min="19" max="19" width="11" style="5" customWidth="1"/>
    <col min="20" max="22" width="8.85546875" style="5" customWidth="1"/>
    <col min="23" max="16384" width="8.85546875" style="5"/>
  </cols>
  <sheetData>
    <row r="1" spans="1:21" ht="18.75" customHeight="1">
      <c r="A1" s="160" t="s">
        <v>456</v>
      </c>
      <c r="B1" s="161"/>
      <c r="C1" s="162"/>
      <c r="D1" s="163"/>
      <c r="E1" s="164" t="s">
        <v>457</v>
      </c>
      <c r="F1" s="165" t="s">
        <v>458</v>
      </c>
      <c r="G1" s="166"/>
      <c r="H1" s="166"/>
      <c r="I1" s="166"/>
      <c r="J1" s="167"/>
      <c r="K1" s="164" t="s">
        <v>459</v>
      </c>
      <c r="L1" s="166" t="s">
        <v>460</v>
      </c>
      <c r="M1" s="166"/>
      <c r="N1" s="166"/>
      <c r="O1" s="168"/>
      <c r="P1" s="169"/>
      <c r="Q1" s="170"/>
      <c r="R1" s="95"/>
      <c r="S1" s="170"/>
      <c r="T1" s="96"/>
      <c r="U1" s="96"/>
    </row>
    <row r="2" spans="1:21" ht="13.5" customHeight="1">
      <c r="A2" s="171"/>
      <c r="B2" s="171"/>
      <c r="C2" s="172"/>
      <c r="D2" s="96"/>
      <c r="E2" s="96"/>
      <c r="F2" s="147"/>
      <c r="G2" s="147"/>
      <c r="H2" s="147"/>
      <c r="I2" s="147"/>
      <c r="J2" s="96"/>
      <c r="K2" s="96"/>
      <c r="L2" s="147"/>
      <c r="M2" s="147"/>
      <c r="N2" s="147"/>
      <c r="O2" s="96"/>
      <c r="P2" s="96"/>
      <c r="Q2" s="96"/>
      <c r="R2" s="95"/>
      <c r="S2" s="95"/>
      <c r="T2" s="96"/>
      <c r="U2" s="96"/>
    </row>
    <row r="3" spans="1:21" ht="18.75" customHeight="1">
      <c r="A3" s="173"/>
      <c r="B3" s="95"/>
      <c r="C3" s="96"/>
      <c r="D3" s="96"/>
      <c r="E3" s="96"/>
      <c r="F3" s="96"/>
      <c r="G3" s="96"/>
      <c r="H3" s="96"/>
      <c r="I3" s="96"/>
      <c r="J3" s="96"/>
      <c r="K3" s="96"/>
      <c r="L3" s="174"/>
      <c r="M3" s="175"/>
      <c r="N3" s="96"/>
      <c r="O3" s="96"/>
      <c r="P3" s="96"/>
      <c r="Q3" s="96"/>
      <c r="R3" s="95"/>
      <c r="S3" s="95"/>
      <c r="T3" s="96"/>
      <c r="U3" s="96"/>
    </row>
    <row r="4" spans="1:21" ht="13.5" customHeight="1">
      <c r="A4" s="95"/>
      <c r="B4" s="95"/>
      <c r="C4" s="96"/>
      <c r="D4" s="133"/>
      <c r="E4" s="96"/>
      <c r="F4" s="96"/>
      <c r="G4" s="96"/>
      <c r="H4" s="96"/>
      <c r="I4" s="96"/>
      <c r="J4" s="96"/>
      <c r="K4" s="96"/>
      <c r="L4" s="96"/>
      <c r="M4" s="96"/>
      <c r="N4" s="96"/>
      <c r="O4" s="96"/>
      <c r="P4" s="96"/>
      <c r="Q4" s="96"/>
      <c r="R4" s="95"/>
      <c r="S4" s="95"/>
      <c r="T4" s="96"/>
      <c r="U4" s="96"/>
    </row>
    <row r="5" spans="1:21" ht="15.4" customHeight="1">
      <c r="A5" s="176" t="s">
        <v>461</v>
      </c>
      <c r="B5" s="134"/>
      <c r="C5" s="177"/>
      <c r="D5" s="178" t="s">
        <v>462</v>
      </c>
      <c r="E5" s="443"/>
      <c r="F5" s="444"/>
      <c r="G5" s="444"/>
      <c r="H5" s="179"/>
      <c r="I5" s="133"/>
      <c r="J5" s="133"/>
      <c r="K5" s="133"/>
      <c r="L5" s="133"/>
      <c r="M5" s="133"/>
      <c r="N5" s="133"/>
      <c r="O5" s="133"/>
      <c r="P5" s="180"/>
      <c r="Q5" s="181"/>
      <c r="R5" s="182"/>
      <c r="S5" s="182"/>
      <c r="T5" s="132"/>
      <c r="U5" s="132"/>
    </row>
    <row r="6" spans="1:21" ht="30" customHeight="1">
      <c r="A6" s="183" t="s">
        <v>288</v>
      </c>
      <c r="B6" s="183" t="s">
        <v>289</v>
      </c>
      <c r="C6" s="183" t="s">
        <v>463</v>
      </c>
      <c r="D6" s="183" t="s">
        <v>290</v>
      </c>
      <c r="E6" s="183" t="s">
        <v>291</v>
      </c>
      <c r="F6" s="184">
        <v>1</v>
      </c>
      <c r="G6" s="184">
        <v>2</v>
      </c>
      <c r="H6" s="184">
        <v>3</v>
      </c>
      <c r="I6" s="184">
        <v>4</v>
      </c>
      <c r="J6" s="184">
        <v>5</v>
      </c>
      <c r="K6" s="184">
        <v>6</v>
      </c>
      <c r="L6" s="184">
        <v>7</v>
      </c>
      <c r="M6" s="184">
        <v>9</v>
      </c>
      <c r="N6" s="184">
        <v>10</v>
      </c>
      <c r="O6" s="184">
        <v>13</v>
      </c>
      <c r="P6" s="183" t="s">
        <v>464</v>
      </c>
      <c r="Q6" s="183" t="s">
        <v>465</v>
      </c>
      <c r="R6" s="185"/>
      <c r="S6" s="186"/>
      <c r="T6" s="187"/>
      <c r="U6" s="187"/>
    </row>
    <row r="7" spans="1:21" ht="16.5" customHeight="1">
      <c r="A7" s="188">
        <v>1</v>
      </c>
      <c r="B7" s="188">
        <v>4</v>
      </c>
      <c r="C7" s="189" t="s">
        <v>466</v>
      </c>
      <c r="D7" s="15" t="s">
        <v>15</v>
      </c>
      <c r="E7" s="189" t="s">
        <v>245</v>
      </c>
      <c r="F7" s="190">
        <v>0.6</v>
      </c>
      <c r="G7" s="190">
        <v>2.6</v>
      </c>
      <c r="H7" s="190">
        <v>2.2999999999999998</v>
      </c>
      <c r="I7" s="190">
        <v>2.5</v>
      </c>
      <c r="J7" s="190">
        <v>3</v>
      </c>
      <c r="K7" s="190">
        <v>2.6</v>
      </c>
      <c r="L7" s="190">
        <v>3.5</v>
      </c>
      <c r="M7" s="190">
        <v>2.8</v>
      </c>
      <c r="N7" s="190">
        <v>0</v>
      </c>
      <c r="O7" s="190">
        <v>2.8</v>
      </c>
      <c r="P7" s="191">
        <f t="shared" ref="P7:P16" si="0">SUM(F7:O7)</f>
        <v>22.700000000000003</v>
      </c>
      <c r="Q7" s="192">
        <v>1</v>
      </c>
      <c r="R7" s="193"/>
      <c r="S7" s="182"/>
      <c r="T7" s="132"/>
      <c r="U7" s="132"/>
    </row>
    <row r="8" spans="1:21" ht="15.4" customHeight="1">
      <c r="A8" s="194"/>
      <c r="B8" s="194"/>
      <c r="C8" s="195"/>
      <c r="D8" s="89"/>
      <c r="E8" s="195"/>
      <c r="F8" s="190"/>
      <c r="G8" s="190"/>
      <c r="H8" s="190"/>
      <c r="I8" s="190"/>
      <c r="J8" s="190"/>
      <c r="K8" s="190"/>
      <c r="L8" s="190"/>
      <c r="M8" s="190"/>
      <c r="N8" s="190"/>
      <c r="O8" s="190"/>
      <c r="P8" s="191">
        <f t="shared" si="0"/>
        <v>0</v>
      </c>
      <c r="Q8" s="195"/>
      <c r="R8" s="193"/>
      <c r="S8" s="182"/>
      <c r="T8" s="132"/>
      <c r="U8" s="132"/>
    </row>
    <row r="9" spans="1:21" ht="15.4" customHeight="1">
      <c r="A9" s="194"/>
      <c r="B9" s="194"/>
      <c r="C9" s="195"/>
      <c r="D9" s="89"/>
      <c r="E9" s="195"/>
      <c r="F9" s="190"/>
      <c r="G9" s="190"/>
      <c r="H9" s="190"/>
      <c r="I9" s="190"/>
      <c r="J9" s="190"/>
      <c r="K9" s="190"/>
      <c r="L9" s="190"/>
      <c r="M9" s="190"/>
      <c r="N9" s="190"/>
      <c r="O9" s="190"/>
      <c r="P9" s="191">
        <f t="shared" si="0"/>
        <v>0</v>
      </c>
      <c r="Q9" s="195"/>
      <c r="R9" s="193"/>
      <c r="S9" s="182"/>
      <c r="T9" s="132"/>
      <c r="U9" s="96"/>
    </row>
    <row r="10" spans="1:21" ht="15.4" customHeight="1">
      <c r="A10" s="194"/>
      <c r="B10" s="194"/>
      <c r="C10" s="195"/>
      <c r="D10" s="89"/>
      <c r="E10" s="195"/>
      <c r="F10" s="190"/>
      <c r="G10" s="190"/>
      <c r="H10" s="190"/>
      <c r="I10" s="190"/>
      <c r="J10" s="190"/>
      <c r="K10" s="190"/>
      <c r="L10" s="190"/>
      <c r="M10" s="190"/>
      <c r="N10" s="190"/>
      <c r="O10" s="190"/>
      <c r="P10" s="191">
        <f t="shared" si="0"/>
        <v>0</v>
      </c>
      <c r="Q10" s="195"/>
      <c r="R10" s="12"/>
      <c r="S10" s="196"/>
      <c r="T10" s="96"/>
      <c r="U10" s="96"/>
    </row>
    <row r="11" spans="1:21" ht="15.4" customHeight="1">
      <c r="A11" s="194"/>
      <c r="B11" s="194"/>
      <c r="C11" s="195"/>
      <c r="D11" s="89"/>
      <c r="E11" s="195"/>
      <c r="F11" s="190"/>
      <c r="G11" s="190"/>
      <c r="H11" s="190"/>
      <c r="I11" s="190"/>
      <c r="J11" s="190"/>
      <c r="K11" s="190"/>
      <c r="L11" s="190"/>
      <c r="M11" s="190"/>
      <c r="N11" s="190"/>
      <c r="O11" s="190"/>
      <c r="P11" s="191">
        <f t="shared" si="0"/>
        <v>0</v>
      </c>
      <c r="Q11" s="195"/>
      <c r="R11" s="12"/>
      <c r="S11" s="196"/>
      <c r="T11" s="96"/>
      <c r="U11" s="96"/>
    </row>
    <row r="12" spans="1:21" ht="15.4" customHeight="1">
      <c r="A12" s="194"/>
      <c r="B12" s="194"/>
      <c r="C12" s="195"/>
      <c r="D12" s="89"/>
      <c r="E12" s="195"/>
      <c r="F12" s="190"/>
      <c r="G12" s="190"/>
      <c r="H12" s="190"/>
      <c r="I12" s="190"/>
      <c r="J12" s="190"/>
      <c r="K12" s="190"/>
      <c r="L12" s="190"/>
      <c r="M12" s="190"/>
      <c r="N12" s="190"/>
      <c r="O12" s="190"/>
      <c r="P12" s="191">
        <f t="shared" si="0"/>
        <v>0</v>
      </c>
      <c r="Q12" s="195"/>
      <c r="R12" s="12"/>
      <c r="S12" s="196"/>
      <c r="T12" s="96"/>
      <c r="U12" s="96"/>
    </row>
    <row r="13" spans="1:21" ht="15.4" customHeight="1">
      <c r="A13" s="194"/>
      <c r="B13" s="194"/>
      <c r="C13" s="195"/>
      <c r="D13" s="89"/>
      <c r="E13" s="195"/>
      <c r="F13" s="190"/>
      <c r="G13" s="190"/>
      <c r="H13" s="190"/>
      <c r="I13" s="190"/>
      <c r="J13" s="190"/>
      <c r="K13" s="190"/>
      <c r="L13" s="190"/>
      <c r="M13" s="190"/>
      <c r="N13" s="190"/>
      <c r="O13" s="190"/>
      <c r="P13" s="191">
        <f t="shared" si="0"/>
        <v>0</v>
      </c>
      <c r="Q13" s="195"/>
      <c r="R13" s="12"/>
      <c r="S13" s="196"/>
      <c r="T13" s="96"/>
      <c r="U13" s="96"/>
    </row>
    <row r="14" spans="1:21" ht="15.4" customHeight="1">
      <c r="A14" s="194"/>
      <c r="B14" s="194"/>
      <c r="C14" s="195"/>
      <c r="D14" s="89"/>
      <c r="E14" s="195"/>
      <c r="F14" s="190"/>
      <c r="G14" s="190"/>
      <c r="H14" s="190"/>
      <c r="I14" s="190"/>
      <c r="J14" s="190"/>
      <c r="K14" s="190"/>
      <c r="L14" s="190"/>
      <c r="M14" s="190"/>
      <c r="N14" s="190"/>
      <c r="O14" s="190"/>
      <c r="P14" s="191">
        <f t="shared" si="0"/>
        <v>0</v>
      </c>
      <c r="Q14" s="195"/>
      <c r="R14" s="12"/>
      <c r="S14" s="196"/>
      <c r="T14" s="96"/>
      <c r="U14" s="96"/>
    </row>
    <row r="15" spans="1:21" ht="15.4" customHeight="1">
      <c r="A15" s="194"/>
      <c r="B15" s="194"/>
      <c r="C15" s="195"/>
      <c r="D15" s="89"/>
      <c r="E15" s="195"/>
      <c r="F15" s="190"/>
      <c r="G15" s="190"/>
      <c r="H15" s="190"/>
      <c r="I15" s="190"/>
      <c r="J15" s="190"/>
      <c r="K15" s="190"/>
      <c r="L15" s="190"/>
      <c r="M15" s="190"/>
      <c r="N15" s="190"/>
      <c r="O15" s="190"/>
      <c r="P15" s="191">
        <f t="shared" si="0"/>
        <v>0</v>
      </c>
      <c r="Q15" s="195"/>
      <c r="R15" s="12"/>
      <c r="S15" s="196"/>
      <c r="T15" s="96"/>
      <c r="U15" s="96"/>
    </row>
    <row r="16" spans="1:21" ht="15.4" customHeight="1">
      <c r="A16" s="194"/>
      <c r="B16" s="194"/>
      <c r="C16" s="195"/>
      <c r="D16" s="89"/>
      <c r="E16" s="195"/>
      <c r="F16" s="190"/>
      <c r="G16" s="190"/>
      <c r="H16" s="190"/>
      <c r="I16" s="190"/>
      <c r="J16" s="190"/>
      <c r="K16" s="190"/>
      <c r="L16" s="190"/>
      <c r="M16" s="190"/>
      <c r="N16" s="190"/>
      <c r="O16" s="190"/>
      <c r="P16" s="191">
        <f t="shared" si="0"/>
        <v>0</v>
      </c>
      <c r="Q16" s="195"/>
      <c r="R16" s="12"/>
      <c r="S16" s="196"/>
      <c r="T16" s="96"/>
      <c r="U16" s="96"/>
    </row>
    <row r="17" spans="1:21" ht="13.5" customHeight="1">
      <c r="A17" s="129"/>
      <c r="B17" s="129"/>
      <c r="C17" s="147"/>
      <c r="D17" s="147"/>
      <c r="E17" s="147"/>
      <c r="F17" s="147"/>
      <c r="G17" s="147"/>
      <c r="H17" s="147"/>
      <c r="I17" s="147"/>
      <c r="J17" s="147"/>
      <c r="K17" s="147"/>
      <c r="L17" s="147"/>
      <c r="M17" s="147"/>
      <c r="N17" s="147"/>
      <c r="O17" s="147"/>
      <c r="P17" s="147"/>
      <c r="Q17" s="147"/>
      <c r="R17" s="95"/>
      <c r="S17" s="95"/>
      <c r="T17" s="96"/>
      <c r="U17" s="96"/>
    </row>
    <row r="18" spans="1:21" ht="18.75" customHeight="1">
      <c r="A18" s="197" t="s">
        <v>467</v>
      </c>
      <c r="B18" s="95"/>
      <c r="C18" s="96"/>
      <c r="D18" s="96"/>
      <c r="E18" s="96"/>
      <c r="F18" s="96"/>
      <c r="G18" s="96"/>
      <c r="H18" s="96"/>
      <c r="I18" s="96"/>
      <c r="J18" s="96"/>
      <c r="K18" s="96"/>
      <c r="L18" s="174"/>
      <c r="M18" s="175"/>
      <c r="N18" s="96"/>
      <c r="O18" s="96"/>
      <c r="P18" s="96"/>
      <c r="Q18" s="96"/>
      <c r="R18" s="95"/>
      <c r="S18" s="95"/>
      <c r="T18" s="96"/>
      <c r="U18" s="96"/>
    </row>
  </sheetData>
  <mergeCells count="1">
    <mergeCell ref="E5:G5"/>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Export Summary</vt:lpstr>
      <vt:lpstr> SET SYSTEM PRE-EVENTS + GROUPS</vt:lpstr>
      <vt:lpstr>SET SYSTEM IND OPEN</vt:lpstr>
      <vt:lpstr>IND &amp; DUET</vt:lpstr>
      <vt:lpstr>PRE COMPETITIVE</vt:lpstr>
      <vt:lpstr>ATHLETE LIST</vt:lpstr>
      <vt:lpstr>GROUP SET SYSTEM</vt:lpstr>
      <vt:lpstr>GROUP RESULTS</vt:lpstr>
      <vt:lpstr>BN COMPULSORIES only</vt:lpstr>
      <vt:lpstr>BI COMPULSORIES only</vt:lpstr>
      <vt:lpstr>BA &amp; JR A SHORT PROGRAM only</vt:lpstr>
      <vt:lpstr>SENIOR A SHORT PROGRAM only</vt:lpstr>
      <vt:lpstr>BI COMP &amp; FS</vt:lpstr>
      <vt:lpstr>BA &amp; JR A SP &amp; FS</vt:lpstr>
      <vt:lpstr>SR A SP &amp; FS</vt:lpstr>
      <vt:lpstr>PAIR</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Baton Atlantik</dc:creator>
  <cp:lastModifiedBy>Baton Atlantik</cp:lastModifiedBy>
  <dcterms:created xsi:type="dcterms:W3CDTF">2024-04-29T17:05:10Z</dcterms:created>
  <dcterms:modified xsi:type="dcterms:W3CDTF">2024-04-29T17:05:13Z</dcterms:modified>
</cp:coreProperties>
</file>