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bb0d2e5e7d5155/Documents/2023 Winterfest Competition/Results/"/>
    </mc:Choice>
  </mc:AlternateContent>
  <xr:revisionPtr revIDLastSave="2" documentId="11_E58276C7766B7DD361168F0E6EFA66DC4DBC4603" xr6:coauthVersionLast="47" xr6:coauthVersionMax="47" xr10:uidLastSave="{2111AB48-635A-42F6-AFC0-948F57E68D8B}"/>
  <bookViews>
    <workbookView xWindow="-120" yWindow="-120" windowWidth="29040" windowHeight="15720" tabRatio="849" activeTab="2" xr2:uid="{00000000-000D-0000-FFFF-FFFF00000000}"/>
  </bookViews>
  <sheets>
    <sheet name="SET SYSTEM" sheetId="27" r:id="rId1"/>
    <sheet name="IND &amp; DUET" sheetId="3" r:id="rId2"/>
    <sheet name="PRE COMPETITIVE" sheetId="19" r:id="rId3"/>
    <sheet name="COMPULSORIES" sheetId="30" r:id="rId4"/>
    <sheet name="SHORT PROGRAM" sheetId="28" state="hidden" r:id="rId5"/>
    <sheet name="SP + FREESTYLE" sheetId="31" r:id="rId6"/>
    <sheet name="GROUP RESULTS" sheetId="25" r:id="rId7"/>
    <sheet name="Athlete List" sheetId="33" state="hidden" r:id="rId8"/>
    <sheet name="DATA VALIDATION" sheetId="16" state="hidden" r:id="rId9"/>
  </sheets>
  <externalReferences>
    <externalReference r:id="rId10"/>
  </externalReferences>
  <definedNames>
    <definedName name="_xlnm._FilterDatabase" localSheetId="1" hidden="1">'IND &amp; DUET'!$A$1:$S$171</definedName>
    <definedName name="_xlnm._FilterDatabase" localSheetId="2" hidden="1">'PRE COMPETITIVE'!$A$1:$AA$130</definedName>
    <definedName name="athlete" localSheetId="7">'[1]IND &amp; DUET'!#REF!+#REF!</definedName>
    <definedName name="athlete">'IND &amp; DUET'!#REF!+#REF!</definedName>
    <definedName name="names" localSheetId="7">#REF!</definedName>
    <definedName name="names">#REF!</definedName>
    <definedName name="_xlnm.Print_Area" localSheetId="1">'IND &amp; DUET'!$A$1:$M$2</definedName>
    <definedName name="_xlnm.Print_Area" localSheetId="2">'PRE COMPETITIVE'!#REF!</definedName>
    <definedName name="_xlnm.Print_Area" localSheetId="4">'SHORT PROGRAM'!$A$1:$N$28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3" l="1"/>
  <c r="I34" i="3"/>
  <c r="B34" i="3" s="1"/>
  <c r="A34" i="3" s="1"/>
  <c r="D6" i="31"/>
  <c r="E6" i="31" s="1"/>
  <c r="G6" i="31" s="1"/>
  <c r="I91" i="19"/>
  <c r="G80" i="19"/>
  <c r="G95" i="19"/>
  <c r="I77" i="19"/>
  <c r="I63" i="19"/>
  <c r="I29" i="19"/>
  <c r="G33" i="19"/>
  <c r="K32" i="19"/>
  <c r="K20" i="19"/>
  <c r="D89" i="19"/>
  <c r="D64" i="19"/>
  <c r="D16" i="19"/>
  <c r="E2" i="3" l="1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S16" i="30" l="1"/>
  <c r="S17" i="30"/>
  <c r="S18" i="30"/>
  <c r="I154" i="3"/>
  <c r="I155" i="3"/>
  <c r="I156" i="3"/>
  <c r="I157" i="3"/>
  <c r="I148" i="3"/>
  <c r="I149" i="3"/>
  <c r="I150" i="3"/>
  <c r="I151" i="3"/>
  <c r="I145" i="3"/>
  <c r="I146" i="3"/>
  <c r="I140" i="3"/>
  <c r="I136" i="3"/>
  <c r="I135" i="3"/>
  <c r="I133" i="3"/>
  <c r="I134" i="3"/>
  <c r="I125" i="3"/>
  <c r="I126" i="3"/>
  <c r="I121" i="3"/>
  <c r="I122" i="3"/>
  <c r="I113" i="3"/>
  <c r="I114" i="3"/>
  <c r="I115" i="3"/>
  <c r="I116" i="3"/>
  <c r="I117" i="3"/>
  <c r="I118" i="3"/>
  <c r="I119" i="3"/>
  <c r="I120" i="3"/>
  <c r="I95" i="3"/>
  <c r="B95" i="3" s="1"/>
  <c r="A95" i="3" s="1"/>
  <c r="M95" i="3"/>
  <c r="O95" i="3" s="1"/>
  <c r="I112" i="3"/>
  <c r="I110" i="3"/>
  <c r="I111" i="3"/>
  <c r="I108" i="3"/>
  <c r="I109" i="3"/>
  <c r="I106" i="3"/>
  <c r="I107" i="3"/>
  <c r="I104" i="3"/>
  <c r="I105" i="3"/>
  <c r="I101" i="3"/>
  <c r="I102" i="3"/>
  <c r="I103" i="3"/>
  <c r="I99" i="3"/>
  <c r="I100" i="3"/>
  <c r="I98" i="3"/>
  <c r="I96" i="3"/>
  <c r="I97" i="3"/>
  <c r="I91" i="3"/>
  <c r="I92" i="3"/>
  <c r="I93" i="3"/>
  <c r="I94" i="3"/>
  <c r="I84" i="3"/>
  <c r="I85" i="3"/>
  <c r="I86" i="3"/>
  <c r="I87" i="3"/>
  <c r="I88" i="3"/>
  <c r="I80" i="3"/>
  <c r="I78" i="3"/>
  <c r="I76" i="3"/>
  <c r="I66" i="3"/>
  <c r="I67" i="3"/>
  <c r="I68" i="3"/>
  <c r="I69" i="3"/>
  <c r="I70" i="3"/>
  <c r="I71" i="3"/>
  <c r="I72" i="3"/>
  <c r="I63" i="3"/>
  <c r="I64" i="3"/>
  <c r="I60" i="3"/>
  <c r="I55" i="3"/>
  <c r="I56" i="3"/>
  <c r="I57" i="3"/>
  <c r="I58" i="3"/>
  <c r="I47" i="3"/>
  <c r="I48" i="3"/>
  <c r="I46" i="3"/>
  <c r="I41" i="3"/>
  <c r="I42" i="3"/>
  <c r="I43" i="3"/>
  <c r="I44" i="3"/>
  <c r="I45" i="3"/>
  <c r="I19" i="3"/>
  <c r="I20" i="3"/>
  <c r="I21" i="3"/>
  <c r="I22" i="3"/>
  <c r="I23" i="3"/>
  <c r="I25" i="3"/>
  <c r="I26" i="3"/>
  <c r="I29" i="3"/>
  <c r="I30" i="3"/>
  <c r="I31" i="3"/>
  <c r="I32" i="3"/>
  <c r="I33" i="3"/>
  <c r="I35" i="3"/>
  <c r="I37" i="3"/>
  <c r="I38" i="3"/>
  <c r="I39" i="3"/>
  <c r="I40" i="3"/>
  <c r="I15" i="3"/>
  <c r="I13" i="3"/>
  <c r="I14" i="3"/>
  <c r="I12" i="3"/>
  <c r="I10" i="3"/>
  <c r="I11" i="3"/>
  <c r="I7" i="3"/>
  <c r="I8" i="3"/>
  <c r="I9" i="3"/>
  <c r="I6" i="3"/>
  <c r="L17" i="25"/>
  <c r="J17" i="25"/>
  <c r="G17" i="25"/>
  <c r="L16" i="25"/>
  <c r="J16" i="25"/>
  <c r="G16" i="25"/>
  <c r="G101" i="19"/>
  <c r="I101" i="19"/>
  <c r="K101" i="19"/>
  <c r="M101" i="19"/>
  <c r="G102" i="19"/>
  <c r="I102" i="19"/>
  <c r="K102" i="19"/>
  <c r="M102" i="19"/>
  <c r="G103" i="19"/>
  <c r="I103" i="19"/>
  <c r="K103" i="19"/>
  <c r="M103" i="19"/>
  <c r="G104" i="19"/>
  <c r="I104" i="19"/>
  <c r="K104" i="19"/>
  <c r="M104" i="19"/>
  <c r="G105" i="19"/>
  <c r="I105" i="19"/>
  <c r="K105" i="19"/>
  <c r="M105" i="19"/>
  <c r="G106" i="19"/>
  <c r="I106" i="19"/>
  <c r="K106" i="19"/>
  <c r="M106" i="19"/>
  <c r="G107" i="19"/>
  <c r="I107" i="19"/>
  <c r="K107" i="19"/>
  <c r="M107" i="19"/>
  <c r="G108" i="19"/>
  <c r="I108" i="19"/>
  <c r="K108" i="19"/>
  <c r="M108" i="19"/>
  <c r="G109" i="19"/>
  <c r="I109" i="19"/>
  <c r="K109" i="19"/>
  <c r="M109" i="19"/>
  <c r="G110" i="19"/>
  <c r="I110" i="19"/>
  <c r="K110" i="19"/>
  <c r="M110" i="19"/>
  <c r="G111" i="19"/>
  <c r="I111" i="19"/>
  <c r="K111" i="19"/>
  <c r="M111" i="19"/>
  <c r="G112" i="19"/>
  <c r="I112" i="19"/>
  <c r="K112" i="19"/>
  <c r="M112" i="19"/>
  <c r="G113" i="19"/>
  <c r="I113" i="19"/>
  <c r="K113" i="19"/>
  <c r="M113" i="19"/>
  <c r="G114" i="19"/>
  <c r="I114" i="19"/>
  <c r="K114" i="19"/>
  <c r="M114" i="19"/>
  <c r="G115" i="19"/>
  <c r="I115" i="19"/>
  <c r="K115" i="19"/>
  <c r="M115" i="19"/>
  <c r="G116" i="19"/>
  <c r="I116" i="19"/>
  <c r="K116" i="19"/>
  <c r="M116" i="19"/>
  <c r="G117" i="19"/>
  <c r="I117" i="19"/>
  <c r="K117" i="19"/>
  <c r="M117" i="19"/>
  <c r="G118" i="19"/>
  <c r="I118" i="19"/>
  <c r="K118" i="19"/>
  <c r="M118" i="19"/>
  <c r="G119" i="19"/>
  <c r="I119" i="19"/>
  <c r="K119" i="19"/>
  <c r="M119" i="19"/>
  <c r="G120" i="19"/>
  <c r="I120" i="19"/>
  <c r="K120" i="19"/>
  <c r="M120" i="19"/>
  <c r="G121" i="19"/>
  <c r="I121" i="19"/>
  <c r="K121" i="19"/>
  <c r="M121" i="19"/>
  <c r="G122" i="19"/>
  <c r="I122" i="19"/>
  <c r="K122" i="19"/>
  <c r="M122" i="19"/>
  <c r="G123" i="19"/>
  <c r="I123" i="19"/>
  <c r="K123" i="19"/>
  <c r="M123" i="19"/>
  <c r="G124" i="19"/>
  <c r="I124" i="19"/>
  <c r="K124" i="19"/>
  <c r="M124" i="19"/>
  <c r="G125" i="19"/>
  <c r="I125" i="19"/>
  <c r="K125" i="19"/>
  <c r="M125" i="19"/>
  <c r="G126" i="19"/>
  <c r="I126" i="19"/>
  <c r="K126" i="19"/>
  <c r="M126" i="19"/>
  <c r="G127" i="19"/>
  <c r="I127" i="19"/>
  <c r="K127" i="19"/>
  <c r="M127" i="19"/>
  <c r="G128" i="19"/>
  <c r="I128" i="19"/>
  <c r="K128" i="19"/>
  <c r="M128" i="19"/>
  <c r="G129" i="19"/>
  <c r="I129" i="19"/>
  <c r="K129" i="19"/>
  <c r="M129" i="19"/>
  <c r="G130" i="19"/>
  <c r="I130" i="19"/>
  <c r="K130" i="19"/>
  <c r="M130" i="19"/>
  <c r="N16" i="25" l="1"/>
  <c r="N17" i="25"/>
  <c r="N112" i="19"/>
  <c r="O112" i="19" s="1"/>
  <c r="P112" i="19" s="1"/>
  <c r="N127" i="19"/>
  <c r="O127" i="19" s="1"/>
  <c r="P127" i="19" s="1"/>
  <c r="N105" i="19"/>
  <c r="O105" i="19" s="1"/>
  <c r="P105" i="19" s="1"/>
  <c r="N120" i="19"/>
  <c r="O120" i="19" s="1"/>
  <c r="P120" i="19" s="1"/>
  <c r="N117" i="19"/>
  <c r="O117" i="19" s="1"/>
  <c r="P117" i="19" s="1"/>
  <c r="N104" i="19"/>
  <c r="O104" i="19" s="1"/>
  <c r="P104" i="19" s="1"/>
  <c r="N130" i="19"/>
  <c r="O130" i="19" s="1"/>
  <c r="P130" i="19" s="1"/>
  <c r="N128" i="19"/>
  <c r="O128" i="19" s="1"/>
  <c r="P128" i="19" s="1"/>
  <c r="N126" i="19"/>
  <c r="O126" i="19" s="1"/>
  <c r="P126" i="19" s="1"/>
  <c r="N119" i="19"/>
  <c r="O119" i="19" s="1"/>
  <c r="P119" i="19" s="1"/>
  <c r="N109" i="19"/>
  <c r="O109" i="19" s="1"/>
  <c r="P109" i="19" s="1"/>
  <c r="N107" i="19"/>
  <c r="O107" i="19" s="1"/>
  <c r="P107" i="19" s="1"/>
  <c r="N122" i="19"/>
  <c r="O122" i="19" s="1"/>
  <c r="P122" i="19" s="1"/>
  <c r="N121" i="19"/>
  <c r="O121" i="19" s="1"/>
  <c r="P121" i="19" s="1"/>
  <c r="N114" i="19"/>
  <c r="O114" i="19" s="1"/>
  <c r="P114" i="19" s="1"/>
  <c r="N110" i="19"/>
  <c r="O110" i="19" s="1"/>
  <c r="P110" i="19" s="1"/>
  <c r="N108" i="19"/>
  <c r="O108" i="19" s="1"/>
  <c r="P108" i="19" s="1"/>
  <c r="N106" i="19"/>
  <c r="O106" i="19" s="1"/>
  <c r="P106" i="19" s="1"/>
  <c r="N102" i="19"/>
  <c r="O102" i="19" s="1"/>
  <c r="P102" i="19" s="1"/>
  <c r="N124" i="19"/>
  <c r="O124" i="19" s="1"/>
  <c r="P124" i="19" s="1"/>
  <c r="N118" i="19"/>
  <c r="O118" i="19" s="1"/>
  <c r="P118" i="19" s="1"/>
  <c r="N129" i="19"/>
  <c r="O129" i="19" s="1"/>
  <c r="P129" i="19" s="1"/>
  <c r="N125" i="19"/>
  <c r="O125" i="19" s="1"/>
  <c r="P125" i="19" s="1"/>
  <c r="N115" i="19"/>
  <c r="O115" i="19" s="1"/>
  <c r="P115" i="19" s="1"/>
  <c r="N111" i="19"/>
  <c r="O111" i="19" s="1"/>
  <c r="P111" i="19" s="1"/>
  <c r="N123" i="19"/>
  <c r="O123" i="19" s="1"/>
  <c r="P123" i="19" s="1"/>
  <c r="N113" i="19"/>
  <c r="O113" i="19" s="1"/>
  <c r="P113" i="19" s="1"/>
  <c r="N103" i="19"/>
  <c r="O103" i="19" s="1"/>
  <c r="P103" i="19" s="1"/>
  <c r="N116" i="19"/>
  <c r="O116" i="19" s="1"/>
  <c r="P116" i="19" s="1"/>
  <c r="N101" i="19"/>
  <c r="O101" i="19" s="1"/>
  <c r="P101" i="19" s="1"/>
  <c r="L12" i="25"/>
  <c r="J12" i="25"/>
  <c r="G12" i="25"/>
  <c r="L11" i="25"/>
  <c r="J11" i="25"/>
  <c r="G11" i="25"/>
  <c r="J10" i="25"/>
  <c r="G10" i="25"/>
  <c r="L5" i="25"/>
  <c r="J5" i="25"/>
  <c r="G5" i="25"/>
  <c r="G4" i="25"/>
  <c r="D34" i="28"/>
  <c r="E34" i="28" s="1"/>
  <c r="G34" i="28" s="1"/>
  <c r="D35" i="28"/>
  <c r="E35" i="28" s="1"/>
  <c r="G35" i="28" s="1"/>
  <c r="D36" i="28"/>
  <c r="E36" i="28" s="1"/>
  <c r="G36" i="28" s="1"/>
  <c r="D37" i="28"/>
  <c r="E37" i="28"/>
  <c r="G37" i="28"/>
  <c r="D38" i="28"/>
  <c r="E38" i="28" s="1"/>
  <c r="G38" i="28" s="1"/>
  <c r="D43" i="28"/>
  <c r="E43" i="28" s="1"/>
  <c r="G43" i="28" s="1"/>
  <c r="D44" i="28"/>
  <c r="E44" i="28" s="1"/>
  <c r="D45" i="28"/>
  <c r="E45" i="28" s="1"/>
  <c r="D46" i="28"/>
  <c r="E46" i="28" s="1"/>
  <c r="D51" i="28"/>
  <c r="E51" i="28"/>
  <c r="G51" i="28" s="1"/>
  <c r="S15" i="30"/>
  <c r="S14" i="30"/>
  <c r="S13" i="30"/>
  <c r="S8" i="30"/>
  <c r="S7" i="30"/>
  <c r="S6" i="30"/>
  <c r="N10" i="25" l="1"/>
  <c r="N5" i="25"/>
  <c r="N4" i="25"/>
  <c r="N12" i="25"/>
  <c r="N11" i="25"/>
  <c r="G2" i="19"/>
  <c r="M100" i="19" l="1"/>
  <c r="K100" i="19"/>
  <c r="I100" i="19"/>
  <c r="G100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G91" i="19"/>
  <c r="M90" i="19"/>
  <c r="K90" i="19"/>
  <c r="I90" i="19"/>
  <c r="G90" i="19"/>
  <c r="M89" i="19"/>
  <c r="K89" i="19"/>
  <c r="I89" i="19"/>
  <c r="G89" i="19"/>
  <c r="M88" i="19"/>
  <c r="K88" i="19"/>
  <c r="I88" i="19"/>
  <c r="G88" i="19"/>
  <c r="M87" i="19"/>
  <c r="K87" i="19"/>
  <c r="I87" i="19"/>
  <c r="G87" i="19"/>
  <c r="M86" i="19"/>
  <c r="K86" i="19"/>
  <c r="I86" i="19"/>
  <c r="G86" i="19"/>
  <c r="M85" i="19"/>
  <c r="K85" i="19"/>
  <c r="I85" i="19"/>
  <c r="G85" i="19"/>
  <c r="M84" i="19"/>
  <c r="K84" i="19"/>
  <c r="I84" i="19"/>
  <c r="G84" i="19"/>
  <c r="M83" i="19"/>
  <c r="K83" i="19"/>
  <c r="I83" i="19"/>
  <c r="G83" i="19"/>
  <c r="M82" i="19"/>
  <c r="K82" i="19"/>
  <c r="I82" i="19"/>
  <c r="G82" i="19"/>
  <c r="M81" i="19"/>
  <c r="K81" i="19"/>
  <c r="I81" i="19"/>
  <c r="G81" i="19"/>
  <c r="M80" i="19"/>
  <c r="K80" i="19"/>
  <c r="I80" i="19"/>
  <c r="M79" i="19"/>
  <c r="K79" i="19"/>
  <c r="I79" i="19"/>
  <c r="G79" i="19"/>
  <c r="M78" i="19"/>
  <c r="K78" i="19"/>
  <c r="I78" i="19"/>
  <c r="G78" i="19"/>
  <c r="M77" i="19"/>
  <c r="K77" i="19"/>
  <c r="G77" i="19"/>
  <c r="M76" i="19"/>
  <c r="K76" i="19"/>
  <c r="I76" i="19"/>
  <c r="G76" i="19"/>
  <c r="M75" i="19"/>
  <c r="K75" i="19"/>
  <c r="I75" i="19"/>
  <c r="G75" i="19"/>
  <c r="M74" i="19"/>
  <c r="K74" i="19"/>
  <c r="I74" i="19"/>
  <c r="G74" i="19"/>
  <c r="M73" i="19"/>
  <c r="K73" i="19"/>
  <c r="I73" i="19"/>
  <c r="G73" i="19"/>
  <c r="M72" i="19"/>
  <c r="K72" i="19"/>
  <c r="I72" i="19"/>
  <c r="G72" i="19"/>
  <c r="M71" i="19"/>
  <c r="K71" i="19"/>
  <c r="I71" i="19"/>
  <c r="G71" i="19"/>
  <c r="M70" i="19"/>
  <c r="K70" i="19"/>
  <c r="I70" i="19"/>
  <c r="G70" i="19"/>
  <c r="M69" i="19"/>
  <c r="K69" i="19"/>
  <c r="I69" i="19"/>
  <c r="G69" i="19"/>
  <c r="M68" i="19"/>
  <c r="K68" i="19"/>
  <c r="I68" i="19"/>
  <c r="G68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7" i="19"/>
  <c r="K57" i="19"/>
  <c r="I57" i="19"/>
  <c r="G57" i="19"/>
  <c r="M56" i="19"/>
  <c r="K56" i="19"/>
  <c r="I56" i="19"/>
  <c r="G56" i="19"/>
  <c r="M55" i="19"/>
  <c r="K55" i="19"/>
  <c r="I55" i="19"/>
  <c r="G55" i="19"/>
  <c r="M54" i="19"/>
  <c r="K54" i="19"/>
  <c r="I54" i="19"/>
  <c r="G54" i="19"/>
  <c r="M53" i="19"/>
  <c r="K53" i="19"/>
  <c r="I53" i="19"/>
  <c r="G53" i="19"/>
  <c r="M52" i="19"/>
  <c r="K52" i="19"/>
  <c r="I52" i="19"/>
  <c r="G52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M41" i="19"/>
  <c r="K41" i="19"/>
  <c r="I41" i="19"/>
  <c r="G41" i="19"/>
  <c r="M40" i="19"/>
  <c r="K40" i="19"/>
  <c r="I40" i="19"/>
  <c r="G40" i="19"/>
  <c r="M39" i="19"/>
  <c r="K39" i="19"/>
  <c r="I39" i="19"/>
  <c r="G39" i="19"/>
  <c r="M38" i="19"/>
  <c r="K38" i="19"/>
  <c r="I38" i="19"/>
  <c r="G38" i="19"/>
  <c r="M37" i="19"/>
  <c r="K37" i="19"/>
  <c r="I37" i="19"/>
  <c r="G37" i="19"/>
  <c r="M36" i="19"/>
  <c r="K36" i="19"/>
  <c r="I36" i="19"/>
  <c r="G36" i="19"/>
  <c r="M35" i="19"/>
  <c r="K35" i="19"/>
  <c r="I35" i="19"/>
  <c r="G35" i="19"/>
  <c r="M34" i="19"/>
  <c r="K34" i="19"/>
  <c r="I34" i="19"/>
  <c r="G34" i="19"/>
  <c r="M33" i="19"/>
  <c r="K33" i="19"/>
  <c r="I33" i="19"/>
  <c r="M32" i="19"/>
  <c r="I32" i="19"/>
  <c r="G32" i="19"/>
  <c r="M31" i="19"/>
  <c r="K31" i="19"/>
  <c r="I31" i="19"/>
  <c r="G31" i="19"/>
  <c r="M30" i="19"/>
  <c r="K30" i="19"/>
  <c r="I30" i="19"/>
  <c r="G30" i="19"/>
  <c r="M29" i="19"/>
  <c r="K29" i="19"/>
  <c r="G29" i="19"/>
  <c r="M28" i="19"/>
  <c r="K28" i="19"/>
  <c r="I28" i="19"/>
  <c r="G28" i="19"/>
  <c r="M27" i="19"/>
  <c r="K27" i="19"/>
  <c r="I27" i="19"/>
  <c r="G27" i="19"/>
  <c r="M26" i="19"/>
  <c r="K26" i="19"/>
  <c r="I26" i="19"/>
  <c r="G26" i="19"/>
  <c r="M25" i="19"/>
  <c r="K25" i="19"/>
  <c r="I25" i="19"/>
  <c r="G25" i="19"/>
  <c r="M24" i="19"/>
  <c r="K24" i="19"/>
  <c r="I24" i="19"/>
  <c r="G24" i="19"/>
  <c r="M23" i="19"/>
  <c r="K23" i="19"/>
  <c r="I23" i="19"/>
  <c r="G23" i="19"/>
  <c r="M22" i="19"/>
  <c r="K22" i="19"/>
  <c r="I22" i="19"/>
  <c r="G22" i="19"/>
  <c r="M21" i="19"/>
  <c r="K21" i="19"/>
  <c r="I21" i="19"/>
  <c r="G21" i="19"/>
  <c r="M20" i="19"/>
  <c r="I20" i="19"/>
  <c r="G20" i="19"/>
  <c r="M19" i="19"/>
  <c r="K19" i="19"/>
  <c r="I19" i="19"/>
  <c r="G19" i="19"/>
  <c r="M18" i="19"/>
  <c r="K18" i="19"/>
  <c r="I18" i="19"/>
  <c r="G18" i="19"/>
  <c r="M17" i="19"/>
  <c r="K17" i="19"/>
  <c r="I17" i="19"/>
  <c r="G17" i="19"/>
  <c r="M16" i="19"/>
  <c r="K16" i="19"/>
  <c r="I16" i="19"/>
  <c r="G16" i="19"/>
  <c r="M15" i="19"/>
  <c r="K15" i="19"/>
  <c r="I15" i="19"/>
  <c r="G15" i="19"/>
  <c r="M14" i="19"/>
  <c r="K14" i="19"/>
  <c r="I14" i="19"/>
  <c r="G14" i="19"/>
  <c r="M13" i="19"/>
  <c r="K13" i="19"/>
  <c r="I13" i="19"/>
  <c r="G13" i="19"/>
  <c r="M12" i="19"/>
  <c r="K12" i="19"/>
  <c r="I12" i="19"/>
  <c r="G12" i="19"/>
  <c r="M11" i="19"/>
  <c r="K11" i="19"/>
  <c r="I11" i="19"/>
  <c r="G11" i="19"/>
  <c r="M10" i="19"/>
  <c r="K10" i="19"/>
  <c r="I10" i="19"/>
  <c r="G10" i="19"/>
  <c r="M9" i="19"/>
  <c r="K9" i="19"/>
  <c r="I9" i="19"/>
  <c r="G9" i="19"/>
  <c r="M8" i="19"/>
  <c r="K8" i="19"/>
  <c r="I8" i="19"/>
  <c r="G8" i="19"/>
  <c r="M7" i="19"/>
  <c r="K7" i="19"/>
  <c r="I7" i="19"/>
  <c r="G7" i="19"/>
  <c r="M6" i="19"/>
  <c r="K6" i="19"/>
  <c r="I6" i="19"/>
  <c r="G6" i="19"/>
  <c r="M5" i="19"/>
  <c r="K5" i="19"/>
  <c r="I5" i="19"/>
  <c r="G5" i="19"/>
  <c r="M4" i="19"/>
  <c r="K4" i="19"/>
  <c r="I4" i="19"/>
  <c r="G4" i="19"/>
  <c r="M3" i="19"/>
  <c r="K3" i="19"/>
  <c r="I3" i="19"/>
  <c r="G3" i="19"/>
  <c r="M2" i="19"/>
  <c r="K2" i="19"/>
  <c r="I2" i="19"/>
  <c r="N48" i="19" l="1"/>
  <c r="O48" i="19" s="1"/>
  <c r="P48" i="19" s="1"/>
  <c r="N69" i="19"/>
  <c r="O69" i="19" s="1"/>
  <c r="P69" i="19" s="1"/>
  <c r="N73" i="19"/>
  <c r="O73" i="19" s="1"/>
  <c r="P73" i="19" s="1"/>
  <c r="N77" i="19"/>
  <c r="O77" i="19" s="1"/>
  <c r="P77" i="19" s="1"/>
  <c r="N81" i="19"/>
  <c r="O81" i="19" s="1"/>
  <c r="P81" i="19" s="1"/>
  <c r="N85" i="19"/>
  <c r="O85" i="19" s="1"/>
  <c r="P85" i="19" s="1"/>
  <c r="N89" i="19"/>
  <c r="O89" i="19" s="1"/>
  <c r="P89" i="19" s="1"/>
  <c r="N93" i="19"/>
  <c r="O93" i="19" s="1"/>
  <c r="P93" i="19" s="1"/>
  <c r="N97" i="19"/>
  <c r="O97" i="19" s="1"/>
  <c r="P97" i="19" s="1"/>
  <c r="N15" i="19"/>
  <c r="O15" i="19" s="1"/>
  <c r="P15" i="19" s="1"/>
  <c r="N68" i="19"/>
  <c r="O68" i="19" s="1"/>
  <c r="P68" i="19" s="1"/>
  <c r="N70" i="19"/>
  <c r="O70" i="19" s="1"/>
  <c r="P70" i="19" s="1"/>
  <c r="N72" i="19"/>
  <c r="O72" i="19" s="1"/>
  <c r="P72" i="19" s="1"/>
  <c r="N74" i="19"/>
  <c r="O74" i="19" s="1"/>
  <c r="P74" i="19" s="1"/>
  <c r="N76" i="19"/>
  <c r="O76" i="19" s="1"/>
  <c r="P76" i="19" s="1"/>
  <c r="N78" i="19"/>
  <c r="O78" i="19" s="1"/>
  <c r="P78" i="19" s="1"/>
  <c r="N80" i="19"/>
  <c r="O80" i="19" s="1"/>
  <c r="P80" i="19" s="1"/>
  <c r="N82" i="19"/>
  <c r="O82" i="19" s="1"/>
  <c r="P82" i="19" s="1"/>
  <c r="N84" i="19"/>
  <c r="O84" i="19" s="1"/>
  <c r="P84" i="19" s="1"/>
  <c r="N86" i="19"/>
  <c r="O86" i="19" s="1"/>
  <c r="P86" i="19" s="1"/>
  <c r="N88" i="19"/>
  <c r="O88" i="19" s="1"/>
  <c r="P88" i="19" s="1"/>
  <c r="N90" i="19"/>
  <c r="O90" i="19" s="1"/>
  <c r="P90" i="19" s="1"/>
  <c r="N92" i="19"/>
  <c r="O92" i="19" s="1"/>
  <c r="P92" i="19" s="1"/>
  <c r="N94" i="19"/>
  <c r="O94" i="19" s="1"/>
  <c r="P94" i="19" s="1"/>
  <c r="N96" i="19"/>
  <c r="O96" i="19" s="1"/>
  <c r="P96" i="19" s="1"/>
  <c r="N98" i="19"/>
  <c r="O98" i="19" s="1"/>
  <c r="P98" i="19" s="1"/>
  <c r="N64" i="19"/>
  <c r="O64" i="19" s="1"/>
  <c r="P64" i="19" s="1"/>
  <c r="N24" i="19"/>
  <c r="O24" i="19" s="1"/>
  <c r="P24" i="19" s="1"/>
  <c r="N31" i="19"/>
  <c r="O31" i="19" s="1"/>
  <c r="P31" i="19" s="1"/>
  <c r="N6" i="19"/>
  <c r="O6" i="19" s="1"/>
  <c r="P6" i="19" s="1"/>
  <c r="N20" i="19"/>
  <c r="O20" i="19" s="1"/>
  <c r="P20" i="19" s="1"/>
  <c r="N38" i="19"/>
  <c r="O38" i="19" s="1"/>
  <c r="P38" i="19" s="1"/>
  <c r="N40" i="19"/>
  <c r="O40" i="19" s="1"/>
  <c r="P40" i="19" s="1"/>
  <c r="N44" i="19"/>
  <c r="O44" i="19" s="1"/>
  <c r="P44" i="19" s="1"/>
  <c r="N46" i="19"/>
  <c r="O46" i="19" s="1"/>
  <c r="P46" i="19" s="1"/>
  <c r="N4" i="19"/>
  <c r="O4" i="19" s="1"/>
  <c r="P4" i="19" s="1"/>
  <c r="N8" i="19"/>
  <c r="O8" i="19" s="1"/>
  <c r="P8" i="19" s="1"/>
  <c r="N16" i="19"/>
  <c r="O16" i="19" s="1"/>
  <c r="P16" i="19" s="1"/>
  <c r="N22" i="19"/>
  <c r="O22" i="19" s="1"/>
  <c r="P22" i="19" s="1"/>
  <c r="N36" i="19"/>
  <c r="O36" i="19" s="1"/>
  <c r="P36" i="19" s="1"/>
  <c r="N12" i="19"/>
  <c r="O12" i="19" s="1"/>
  <c r="P12" i="19" s="1"/>
  <c r="N28" i="19"/>
  <c r="O28" i="19" s="1"/>
  <c r="P28" i="19" s="1"/>
  <c r="N32" i="19"/>
  <c r="O32" i="19" s="1"/>
  <c r="P32" i="19" s="1"/>
  <c r="N52" i="19"/>
  <c r="O52" i="19" s="1"/>
  <c r="P52" i="19" s="1"/>
  <c r="N54" i="19"/>
  <c r="O54" i="19" s="1"/>
  <c r="P54" i="19" s="1"/>
  <c r="N56" i="19"/>
  <c r="O56" i="19" s="1"/>
  <c r="P56" i="19" s="1"/>
  <c r="N60" i="19"/>
  <c r="O60" i="19" s="1"/>
  <c r="P60" i="19" s="1"/>
  <c r="N62" i="19"/>
  <c r="O62" i="19" s="1"/>
  <c r="P62" i="19" s="1"/>
  <c r="N5" i="19"/>
  <c r="O5" i="19" s="1"/>
  <c r="P5" i="19" s="1"/>
  <c r="N37" i="19"/>
  <c r="O37" i="19" s="1"/>
  <c r="P37" i="19" s="1"/>
  <c r="N21" i="19"/>
  <c r="O21" i="19" s="1"/>
  <c r="P21" i="19" s="1"/>
  <c r="N45" i="19"/>
  <c r="O45" i="19" s="1"/>
  <c r="P45" i="19" s="1"/>
  <c r="N53" i="19"/>
  <c r="O53" i="19" s="1"/>
  <c r="P53" i="19" s="1"/>
  <c r="N61" i="19"/>
  <c r="O61" i="19" s="1"/>
  <c r="P61" i="19" s="1"/>
  <c r="N9" i="19"/>
  <c r="O9" i="19" s="1"/>
  <c r="P9" i="19" s="1"/>
  <c r="N26" i="19"/>
  <c r="O26" i="19" s="1"/>
  <c r="P26" i="19" s="1"/>
  <c r="N35" i="19"/>
  <c r="O35" i="19" s="1"/>
  <c r="P35" i="19" s="1"/>
  <c r="N51" i="19"/>
  <c r="O51" i="19" s="1"/>
  <c r="P51" i="19" s="1"/>
  <c r="N67" i="19"/>
  <c r="O67" i="19" s="1"/>
  <c r="P67" i="19" s="1"/>
  <c r="N30" i="19"/>
  <c r="O30" i="19" s="1"/>
  <c r="P30" i="19" s="1"/>
  <c r="N34" i="19"/>
  <c r="O34" i="19" s="1"/>
  <c r="P34" i="19" s="1"/>
  <c r="N41" i="19"/>
  <c r="O41" i="19" s="1"/>
  <c r="P41" i="19" s="1"/>
  <c r="N50" i="19"/>
  <c r="O50" i="19" s="1"/>
  <c r="P50" i="19" s="1"/>
  <c r="N57" i="19"/>
  <c r="O57" i="19" s="1"/>
  <c r="P57" i="19" s="1"/>
  <c r="N66" i="19"/>
  <c r="O66" i="19" s="1"/>
  <c r="P66" i="19" s="1"/>
  <c r="N7" i="19"/>
  <c r="O7" i="19" s="1"/>
  <c r="P7" i="19" s="1"/>
  <c r="N13" i="19"/>
  <c r="O13" i="19" s="1"/>
  <c r="P13" i="19" s="1"/>
  <c r="N2" i="19"/>
  <c r="O2" i="19" s="1"/>
  <c r="P2" i="19" s="1"/>
  <c r="N11" i="19"/>
  <c r="O11" i="19" s="1"/>
  <c r="P11" i="19" s="1"/>
  <c r="N17" i="19"/>
  <c r="O17" i="19" s="1"/>
  <c r="P17" i="19" s="1"/>
  <c r="N39" i="19"/>
  <c r="O39" i="19" s="1"/>
  <c r="P39" i="19" s="1"/>
  <c r="N55" i="19"/>
  <c r="O55" i="19" s="1"/>
  <c r="P55" i="19" s="1"/>
  <c r="N71" i="19"/>
  <c r="O71" i="19" s="1"/>
  <c r="P71" i="19" s="1"/>
  <c r="N75" i="19"/>
  <c r="O75" i="19" s="1"/>
  <c r="P75" i="19" s="1"/>
  <c r="N79" i="19"/>
  <c r="O79" i="19" s="1"/>
  <c r="P79" i="19" s="1"/>
  <c r="N83" i="19"/>
  <c r="O83" i="19" s="1"/>
  <c r="P83" i="19" s="1"/>
  <c r="N87" i="19"/>
  <c r="O87" i="19" s="1"/>
  <c r="P87" i="19" s="1"/>
  <c r="N91" i="19"/>
  <c r="O91" i="19" s="1"/>
  <c r="P91" i="19" s="1"/>
  <c r="N95" i="19"/>
  <c r="O95" i="19" s="1"/>
  <c r="P95" i="19" s="1"/>
  <c r="N99" i="19"/>
  <c r="O99" i="19" s="1"/>
  <c r="P99" i="19" s="1"/>
  <c r="N100" i="19"/>
  <c r="O100" i="19" s="1"/>
  <c r="P100" i="19" s="1"/>
  <c r="N10" i="19"/>
  <c r="O10" i="19" s="1"/>
  <c r="P10" i="19" s="1"/>
  <c r="N19" i="19"/>
  <c r="O19" i="19" s="1"/>
  <c r="P19" i="19" s="1"/>
  <c r="N25" i="19"/>
  <c r="O25" i="19" s="1"/>
  <c r="P25" i="19" s="1"/>
  <c r="N43" i="19"/>
  <c r="O43" i="19" s="1"/>
  <c r="P43" i="19" s="1"/>
  <c r="N59" i="19"/>
  <c r="O59" i="19" s="1"/>
  <c r="P59" i="19" s="1"/>
  <c r="N42" i="19"/>
  <c r="O42" i="19" s="1"/>
  <c r="P42" i="19" s="1"/>
  <c r="N49" i="19"/>
  <c r="O49" i="19" s="1"/>
  <c r="P49" i="19" s="1"/>
  <c r="N58" i="19"/>
  <c r="O58" i="19" s="1"/>
  <c r="P58" i="19" s="1"/>
  <c r="N65" i="19"/>
  <c r="O65" i="19" s="1"/>
  <c r="P65" i="19" s="1"/>
  <c r="N14" i="19"/>
  <c r="O14" i="19" s="1"/>
  <c r="P14" i="19" s="1"/>
  <c r="N23" i="19"/>
  <c r="O23" i="19" s="1"/>
  <c r="P23" i="19" s="1"/>
  <c r="N29" i="19"/>
  <c r="O29" i="19" s="1"/>
  <c r="P29" i="19" s="1"/>
  <c r="N18" i="19"/>
  <c r="O18" i="19" s="1"/>
  <c r="P18" i="19" s="1"/>
  <c r="N27" i="19"/>
  <c r="O27" i="19" s="1"/>
  <c r="P27" i="19" s="1"/>
  <c r="N33" i="19"/>
  <c r="O33" i="19" s="1"/>
  <c r="P33" i="19" s="1"/>
  <c r="N47" i="19"/>
  <c r="O47" i="19" s="1"/>
  <c r="P47" i="19" s="1"/>
  <c r="N63" i="19"/>
  <c r="O63" i="19" s="1"/>
  <c r="P63" i="19" s="1"/>
  <c r="N3" i="19"/>
  <c r="O3" i="19" s="1"/>
  <c r="P3" i="19" s="1"/>
  <c r="I3" i="3"/>
  <c r="B3" i="3" s="1"/>
  <c r="A3" i="3" s="1"/>
  <c r="M3" i="3"/>
  <c r="O3" i="3"/>
  <c r="I4" i="3"/>
  <c r="B4" i="3" s="1"/>
  <c r="A4" i="3" s="1"/>
  <c r="M4" i="3"/>
  <c r="O4" i="3"/>
  <c r="I5" i="3"/>
  <c r="B5" i="3" s="1"/>
  <c r="A5" i="3" s="1"/>
  <c r="M5" i="3"/>
  <c r="O5" i="3"/>
  <c r="B6" i="3"/>
  <c r="A6" i="3" s="1"/>
  <c r="O6" i="3"/>
  <c r="B7" i="3"/>
  <c r="A7" i="3" s="1"/>
  <c r="M7" i="3"/>
  <c r="O7" i="3" s="1"/>
  <c r="B8" i="3"/>
  <c r="A8" i="3" s="1"/>
  <c r="M8" i="3"/>
  <c r="O8" i="3" s="1"/>
  <c r="B9" i="3"/>
  <c r="A9" i="3" s="1"/>
  <c r="M9" i="3"/>
  <c r="O9" i="3" s="1"/>
  <c r="B10" i="3"/>
  <c r="A10" i="3" s="1"/>
  <c r="M10" i="3"/>
  <c r="O10" i="3" s="1"/>
  <c r="B11" i="3"/>
  <c r="A11" i="3" s="1"/>
  <c r="M11" i="3"/>
  <c r="O11" i="3" s="1"/>
  <c r="B12" i="3"/>
  <c r="A12" i="3" s="1"/>
  <c r="M12" i="3"/>
  <c r="O12" i="3" s="1"/>
  <c r="B13" i="3"/>
  <c r="A13" i="3" s="1"/>
  <c r="M13" i="3"/>
  <c r="O13" i="3" s="1"/>
  <c r="B14" i="3"/>
  <c r="A14" i="3" s="1"/>
  <c r="M14" i="3"/>
  <c r="O14" i="3" s="1"/>
  <c r="B15" i="3"/>
  <c r="A15" i="3" s="1"/>
  <c r="M15" i="3"/>
  <c r="O15" i="3" s="1"/>
  <c r="I16" i="3"/>
  <c r="B16" i="3" s="1"/>
  <c r="A16" i="3" s="1"/>
  <c r="O16" i="3"/>
  <c r="I17" i="3"/>
  <c r="B17" i="3" s="1"/>
  <c r="A17" i="3" s="1"/>
  <c r="O17" i="3"/>
  <c r="I18" i="3"/>
  <c r="B18" i="3" s="1"/>
  <c r="A18" i="3" s="1"/>
  <c r="M18" i="3"/>
  <c r="O18" i="3" s="1"/>
  <c r="B19" i="3"/>
  <c r="A19" i="3" s="1"/>
  <c r="M19" i="3"/>
  <c r="O19" i="3" s="1"/>
  <c r="B20" i="3"/>
  <c r="A20" i="3" s="1"/>
  <c r="M20" i="3"/>
  <c r="O20" i="3" s="1"/>
  <c r="B21" i="3"/>
  <c r="A21" i="3" s="1"/>
  <c r="M21" i="3"/>
  <c r="O21" i="3" s="1"/>
  <c r="B22" i="3"/>
  <c r="A22" i="3" s="1"/>
  <c r="M22" i="3"/>
  <c r="O22" i="3" s="1"/>
  <c r="B23" i="3"/>
  <c r="A23" i="3" s="1"/>
  <c r="M23" i="3"/>
  <c r="O23" i="3" s="1"/>
  <c r="I24" i="3"/>
  <c r="B24" i="3" s="1"/>
  <c r="A24" i="3" s="1"/>
  <c r="M24" i="3"/>
  <c r="O24" i="3" s="1"/>
  <c r="B25" i="3"/>
  <c r="A25" i="3" s="1"/>
  <c r="M25" i="3"/>
  <c r="O25" i="3" s="1"/>
  <c r="B26" i="3"/>
  <c r="A26" i="3" s="1"/>
  <c r="M26" i="3"/>
  <c r="O26" i="3" s="1"/>
  <c r="I27" i="3"/>
  <c r="B27" i="3" s="1"/>
  <c r="A27" i="3" s="1"/>
  <c r="M27" i="3"/>
  <c r="O27" i="3"/>
  <c r="I28" i="3"/>
  <c r="B28" i="3" s="1"/>
  <c r="A28" i="3" s="1"/>
  <c r="O28" i="3"/>
  <c r="B29" i="3"/>
  <c r="A29" i="3" s="1"/>
  <c r="O29" i="3"/>
  <c r="B30" i="3"/>
  <c r="A30" i="3" s="1"/>
  <c r="O30" i="3"/>
  <c r="B31" i="3"/>
  <c r="A31" i="3" s="1"/>
  <c r="O31" i="3"/>
  <c r="B32" i="3"/>
  <c r="A32" i="3" s="1"/>
  <c r="O32" i="3"/>
  <c r="B33" i="3"/>
  <c r="A33" i="3" s="1"/>
  <c r="O33" i="3"/>
  <c r="B35" i="3"/>
  <c r="A35" i="3" s="1"/>
  <c r="O35" i="3"/>
  <c r="I36" i="3"/>
  <c r="B36" i="3" s="1"/>
  <c r="A36" i="3" s="1"/>
  <c r="M36" i="3"/>
  <c r="O36" i="3" s="1"/>
  <c r="B37" i="3"/>
  <c r="A37" i="3" s="1"/>
  <c r="M37" i="3"/>
  <c r="O37" i="3" s="1"/>
  <c r="B38" i="3"/>
  <c r="A38" i="3" s="1"/>
  <c r="M38" i="3"/>
  <c r="O38" i="3" s="1"/>
  <c r="B39" i="3"/>
  <c r="A39" i="3" s="1"/>
  <c r="M39" i="3"/>
  <c r="O39" i="3" s="1"/>
  <c r="B40" i="3"/>
  <c r="A40" i="3" s="1"/>
  <c r="M40" i="3"/>
  <c r="O40" i="3" s="1"/>
  <c r="B41" i="3"/>
  <c r="A41" i="3" s="1"/>
  <c r="O41" i="3"/>
  <c r="B42" i="3"/>
  <c r="A42" i="3" s="1"/>
  <c r="O42" i="3"/>
  <c r="B43" i="3"/>
  <c r="A43" i="3" s="1"/>
  <c r="O43" i="3"/>
  <c r="B44" i="3"/>
  <c r="A44" i="3" s="1"/>
  <c r="O44" i="3"/>
  <c r="B45" i="3"/>
  <c r="A45" i="3" s="1"/>
  <c r="O45" i="3"/>
  <c r="B46" i="3"/>
  <c r="A46" i="3" s="1"/>
  <c r="M46" i="3"/>
  <c r="O46" i="3" s="1"/>
  <c r="B47" i="3"/>
  <c r="A47" i="3" s="1"/>
  <c r="M47" i="3"/>
  <c r="O47" i="3" s="1"/>
  <c r="B48" i="3"/>
  <c r="A48" i="3" s="1"/>
  <c r="M48" i="3"/>
  <c r="O48" i="3" s="1"/>
  <c r="I49" i="3"/>
  <c r="B49" i="3" s="1"/>
  <c r="A49" i="3" s="1"/>
  <c r="M49" i="3"/>
  <c r="O49" i="3" s="1"/>
  <c r="I50" i="3"/>
  <c r="B50" i="3" s="1"/>
  <c r="A50" i="3" s="1"/>
  <c r="M50" i="3"/>
  <c r="O50" i="3"/>
  <c r="I51" i="3"/>
  <c r="B51" i="3" s="1"/>
  <c r="A51" i="3" s="1"/>
  <c r="O51" i="3"/>
  <c r="I52" i="3"/>
  <c r="B52" i="3" s="1"/>
  <c r="A52" i="3" s="1"/>
  <c r="O52" i="3"/>
  <c r="I53" i="3"/>
  <c r="B53" i="3" s="1"/>
  <c r="A53" i="3" s="1"/>
  <c r="M53" i="3"/>
  <c r="O53" i="3" s="1"/>
  <c r="I54" i="3"/>
  <c r="B54" i="3" s="1"/>
  <c r="A54" i="3" s="1"/>
  <c r="M54" i="3"/>
  <c r="O54" i="3" s="1"/>
  <c r="B55" i="3"/>
  <c r="A55" i="3" s="1"/>
  <c r="M55" i="3"/>
  <c r="O55" i="3" s="1"/>
  <c r="B56" i="3"/>
  <c r="A56" i="3" s="1"/>
  <c r="M56" i="3"/>
  <c r="O56" i="3" s="1"/>
  <c r="B57" i="3"/>
  <c r="A57" i="3" s="1"/>
  <c r="M57" i="3"/>
  <c r="O57" i="3" s="1"/>
  <c r="B58" i="3"/>
  <c r="A58" i="3" s="1"/>
  <c r="M58" i="3"/>
  <c r="O58" i="3" s="1"/>
  <c r="I59" i="3"/>
  <c r="B59" i="3" s="1"/>
  <c r="A59" i="3" s="1"/>
  <c r="M59" i="3"/>
  <c r="O59" i="3" s="1"/>
  <c r="B60" i="3"/>
  <c r="A60" i="3" s="1"/>
  <c r="M60" i="3"/>
  <c r="O60" i="3" s="1"/>
  <c r="I61" i="3"/>
  <c r="B61" i="3" s="1"/>
  <c r="A61" i="3" s="1"/>
  <c r="M61" i="3"/>
  <c r="O61" i="3" s="1"/>
  <c r="I62" i="3"/>
  <c r="B62" i="3" s="1"/>
  <c r="A62" i="3" s="1"/>
  <c r="O62" i="3"/>
  <c r="B63" i="3"/>
  <c r="A63" i="3" s="1"/>
  <c r="M63" i="3"/>
  <c r="O63" i="3" s="1"/>
  <c r="B64" i="3"/>
  <c r="A64" i="3" s="1"/>
  <c r="M64" i="3"/>
  <c r="O64" i="3" s="1"/>
  <c r="I65" i="3"/>
  <c r="B65" i="3" s="1"/>
  <c r="A65" i="3" s="1"/>
  <c r="M65" i="3"/>
  <c r="O65" i="3" s="1"/>
  <c r="B66" i="3"/>
  <c r="A66" i="3" s="1"/>
  <c r="M66" i="3"/>
  <c r="O66" i="3" s="1"/>
  <c r="B67" i="3"/>
  <c r="A67" i="3" s="1"/>
  <c r="M67" i="3"/>
  <c r="O67" i="3" s="1"/>
  <c r="B68" i="3"/>
  <c r="A68" i="3" s="1"/>
  <c r="M68" i="3"/>
  <c r="O68" i="3" s="1"/>
  <c r="B69" i="3"/>
  <c r="A69" i="3" s="1"/>
  <c r="O69" i="3"/>
  <c r="B70" i="3"/>
  <c r="A70" i="3" s="1"/>
  <c r="M70" i="3"/>
  <c r="O70" i="3" s="1"/>
  <c r="B71" i="3"/>
  <c r="A71" i="3" s="1"/>
  <c r="O71" i="3"/>
  <c r="B72" i="3"/>
  <c r="A72" i="3" s="1"/>
  <c r="M72" i="3"/>
  <c r="O72" i="3" s="1"/>
  <c r="I73" i="3"/>
  <c r="B73" i="3" s="1"/>
  <c r="A73" i="3" s="1"/>
  <c r="M73" i="3"/>
  <c r="O73" i="3" s="1"/>
  <c r="I74" i="3"/>
  <c r="B74" i="3" s="1"/>
  <c r="A74" i="3" s="1"/>
  <c r="M74" i="3"/>
  <c r="O74" i="3" s="1"/>
  <c r="I75" i="3"/>
  <c r="B75" i="3" s="1"/>
  <c r="A75" i="3" s="1"/>
  <c r="M75" i="3"/>
  <c r="O75" i="3" s="1"/>
  <c r="B76" i="3"/>
  <c r="A76" i="3" s="1"/>
  <c r="M76" i="3"/>
  <c r="O76" i="3" s="1"/>
  <c r="I77" i="3"/>
  <c r="B77" i="3" s="1"/>
  <c r="A77" i="3" s="1"/>
  <c r="M77" i="3"/>
  <c r="O77" i="3" s="1"/>
  <c r="B78" i="3"/>
  <c r="A78" i="3" s="1"/>
  <c r="M78" i="3"/>
  <c r="O78" i="3" s="1"/>
  <c r="I79" i="3"/>
  <c r="B79" i="3" s="1"/>
  <c r="A79" i="3" s="1"/>
  <c r="M79" i="3"/>
  <c r="O79" i="3" s="1"/>
  <c r="B80" i="3"/>
  <c r="A80" i="3" s="1"/>
  <c r="M80" i="3"/>
  <c r="O80" i="3" s="1"/>
  <c r="I81" i="3"/>
  <c r="B81" i="3" s="1"/>
  <c r="A81" i="3" s="1"/>
  <c r="M81" i="3"/>
  <c r="O81" i="3" s="1"/>
  <c r="I82" i="3"/>
  <c r="B82" i="3" s="1"/>
  <c r="A82" i="3" s="1"/>
  <c r="M82" i="3"/>
  <c r="O82" i="3" s="1"/>
  <c r="I83" i="3"/>
  <c r="B83" i="3" s="1"/>
  <c r="A83" i="3" s="1"/>
  <c r="M83" i="3"/>
  <c r="O83" i="3" s="1"/>
  <c r="B84" i="3"/>
  <c r="A84" i="3" s="1"/>
  <c r="M84" i="3"/>
  <c r="O84" i="3" s="1"/>
  <c r="B85" i="3"/>
  <c r="A85" i="3" s="1"/>
  <c r="M85" i="3"/>
  <c r="O85" i="3" s="1"/>
  <c r="B86" i="3"/>
  <c r="A86" i="3" s="1"/>
  <c r="M86" i="3"/>
  <c r="O86" i="3" s="1"/>
  <c r="B87" i="3"/>
  <c r="A87" i="3" s="1"/>
  <c r="M87" i="3"/>
  <c r="O87" i="3" s="1"/>
  <c r="B88" i="3"/>
  <c r="A88" i="3" s="1"/>
  <c r="M88" i="3"/>
  <c r="O88" i="3" s="1"/>
  <c r="I89" i="3"/>
  <c r="B89" i="3" s="1"/>
  <c r="A89" i="3" s="1"/>
  <c r="M89" i="3"/>
  <c r="O89" i="3"/>
  <c r="I90" i="3"/>
  <c r="B90" i="3" s="1"/>
  <c r="A90" i="3" s="1"/>
  <c r="M90" i="3"/>
  <c r="O90" i="3" s="1"/>
  <c r="B91" i="3"/>
  <c r="A91" i="3" s="1"/>
  <c r="M91" i="3"/>
  <c r="O91" i="3" s="1"/>
  <c r="B92" i="3"/>
  <c r="A92" i="3" s="1"/>
  <c r="M92" i="3"/>
  <c r="O92" i="3" s="1"/>
  <c r="B93" i="3"/>
  <c r="A93" i="3" s="1"/>
  <c r="M93" i="3"/>
  <c r="O93" i="3" s="1"/>
  <c r="B94" i="3"/>
  <c r="A94" i="3" s="1"/>
  <c r="M94" i="3"/>
  <c r="O94" i="3" s="1"/>
  <c r="B96" i="3"/>
  <c r="A96" i="3" s="1"/>
  <c r="M96" i="3"/>
  <c r="O96" i="3" s="1"/>
  <c r="B97" i="3"/>
  <c r="A97" i="3" s="1"/>
  <c r="O97" i="3"/>
  <c r="B98" i="3"/>
  <c r="A98" i="3" s="1"/>
  <c r="O98" i="3"/>
  <c r="B99" i="3"/>
  <c r="A99" i="3" s="1"/>
  <c r="O99" i="3"/>
  <c r="B100" i="3"/>
  <c r="A100" i="3" s="1"/>
  <c r="O100" i="3"/>
  <c r="B101" i="3"/>
  <c r="A101" i="3" s="1"/>
  <c r="M101" i="3"/>
  <c r="O101" i="3" s="1"/>
  <c r="B102" i="3"/>
  <c r="A102" i="3" s="1"/>
  <c r="M102" i="3"/>
  <c r="O102" i="3" s="1"/>
  <c r="B103" i="3"/>
  <c r="A103" i="3" s="1"/>
  <c r="O103" i="3"/>
  <c r="B104" i="3"/>
  <c r="A104" i="3" s="1"/>
  <c r="M104" i="3"/>
  <c r="O104" i="3" s="1"/>
  <c r="B105" i="3"/>
  <c r="A105" i="3" s="1"/>
  <c r="M105" i="3"/>
  <c r="O105" i="3" s="1"/>
  <c r="B106" i="3"/>
  <c r="A106" i="3" s="1"/>
  <c r="M106" i="3"/>
  <c r="O106" i="3" s="1"/>
  <c r="B107" i="3"/>
  <c r="A107" i="3" s="1"/>
  <c r="M107" i="3"/>
  <c r="O107" i="3" s="1"/>
  <c r="B108" i="3"/>
  <c r="A108" i="3" s="1"/>
  <c r="M108" i="3"/>
  <c r="O108" i="3" s="1"/>
  <c r="B109" i="3"/>
  <c r="A109" i="3" s="1"/>
  <c r="M109" i="3"/>
  <c r="O109" i="3" s="1"/>
  <c r="B110" i="3"/>
  <c r="A110" i="3" s="1"/>
  <c r="M110" i="3"/>
  <c r="O110" i="3" s="1"/>
  <c r="B111" i="3"/>
  <c r="A111" i="3" s="1"/>
  <c r="M111" i="3"/>
  <c r="O111" i="3" s="1"/>
  <c r="B112" i="3"/>
  <c r="A112" i="3" s="1"/>
  <c r="M112" i="3"/>
  <c r="O112" i="3"/>
  <c r="B113" i="3"/>
  <c r="A113" i="3" s="1"/>
  <c r="M113" i="3"/>
  <c r="O113" i="3" s="1"/>
  <c r="B114" i="3"/>
  <c r="A114" i="3" s="1"/>
  <c r="M114" i="3"/>
  <c r="O114" i="3" s="1"/>
  <c r="B115" i="3"/>
  <c r="A115" i="3" s="1"/>
  <c r="M115" i="3"/>
  <c r="O115" i="3" s="1"/>
  <c r="B116" i="3"/>
  <c r="A116" i="3" s="1"/>
  <c r="M116" i="3"/>
  <c r="O116" i="3" s="1"/>
  <c r="B117" i="3"/>
  <c r="A117" i="3" s="1"/>
  <c r="M117" i="3"/>
  <c r="O117" i="3" s="1"/>
  <c r="B118" i="3"/>
  <c r="A118" i="3" s="1"/>
  <c r="M118" i="3"/>
  <c r="O118" i="3" s="1"/>
  <c r="B119" i="3"/>
  <c r="A119" i="3" s="1"/>
  <c r="M119" i="3"/>
  <c r="O119" i="3" s="1"/>
  <c r="B120" i="3"/>
  <c r="A120" i="3" s="1"/>
  <c r="M120" i="3"/>
  <c r="O120" i="3" s="1"/>
  <c r="B121" i="3"/>
  <c r="A121" i="3" s="1"/>
  <c r="M121" i="3"/>
  <c r="O121" i="3" s="1"/>
  <c r="B122" i="3"/>
  <c r="A122" i="3" s="1"/>
  <c r="M122" i="3"/>
  <c r="O122" i="3" s="1"/>
  <c r="I123" i="3"/>
  <c r="B123" i="3" s="1"/>
  <c r="A123" i="3" s="1"/>
  <c r="O123" i="3"/>
  <c r="I124" i="3"/>
  <c r="B124" i="3" s="1"/>
  <c r="A124" i="3" s="1"/>
  <c r="M124" i="3"/>
  <c r="O124" i="3" s="1"/>
  <c r="B125" i="3"/>
  <c r="A125" i="3" s="1"/>
  <c r="M125" i="3"/>
  <c r="O125" i="3" s="1"/>
  <c r="B126" i="3"/>
  <c r="A126" i="3" s="1"/>
  <c r="M126" i="3"/>
  <c r="O126" i="3" s="1"/>
  <c r="I127" i="3"/>
  <c r="B127" i="3" s="1"/>
  <c r="A127" i="3" s="1"/>
  <c r="M127" i="3"/>
  <c r="O127" i="3" s="1"/>
  <c r="I128" i="3"/>
  <c r="B128" i="3" s="1"/>
  <c r="A128" i="3" s="1"/>
  <c r="M128" i="3"/>
  <c r="O128" i="3" s="1"/>
  <c r="I129" i="3"/>
  <c r="B129" i="3" s="1"/>
  <c r="A129" i="3" s="1"/>
  <c r="M129" i="3"/>
  <c r="O129" i="3"/>
  <c r="I130" i="3"/>
  <c r="B130" i="3" s="1"/>
  <c r="A130" i="3" s="1"/>
  <c r="M130" i="3"/>
  <c r="O130" i="3" s="1"/>
  <c r="I131" i="3"/>
  <c r="B131" i="3" s="1"/>
  <c r="A131" i="3" s="1"/>
  <c r="M131" i="3"/>
  <c r="O131" i="3" s="1"/>
  <c r="I132" i="3"/>
  <c r="B132" i="3" s="1"/>
  <c r="A132" i="3" s="1"/>
  <c r="M132" i="3"/>
  <c r="O132" i="3" s="1"/>
  <c r="B133" i="3"/>
  <c r="A133" i="3" s="1"/>
  <c r="M133" i="3"/>
  <c r="O133" i="3" s="1"/>
  <c r="B134" i="3"/>
  <c r="A134" i="3" s="1"/>
  <c r="M134" i="3"/>
  <c r="O134" i="3" s="1"/>
  <c r="B135" i="3"/>
  <c r="A135" i="3" s="1"/>
  <c r="M135" i="3"/>
  <c r="O135" i="3" s="1"/>
  <c r="B136" i="3"/>
  <c r="A136" i="3" s="1"/>
  <c r="M136" i="3"/>
  <c r="O136" i="3"/>
  <c r="I137" i="3"/>
  <c r="B137" i="3" s="1"/>
  <c r="A137" i="3" s="1"/>
  <c r="O137" i="3"/>
  <c r="I138" i="3"/>
  <c r="B138" i="3" s="1"/>
  <c r="A138" i="3" s="1"/>
  <c r="M138" i="3"/>
  <c r="O138" i="3" s="1"/>
  <c r="I139" i="3"/>
  <c r="B139" i="3" s="1"/>
  <c r="A139" i="3" s="1"/>
  <c r="M139" i="3"/>
  <c r="O139" i="3" s="1"/>
  <c r="B140" i="3"/>
  <c r="A140" i="3" s="1"/>
  <c r="M140" i="3"/>
  <c r="O140" i="3" s="1"/>
  <c r="I141" i="3"/>
  <c r="B141" i="3" s="1"/>
  <c r="A141" i="3" s="1"/>
  <c r="M141" i="3"/>
  <c r="O141" i="3" s="1"/>
  <c r="I142" i="3"/>
  <c r="B142" i="3" s="1"/>
  <c r="A142" i="3" s="1"/>
  <c r="M142" i="3"/>
  <c r="O142" i="3" s="1"/>
  <c r="I143" i="3"/>
  <c r="B143" i="3" s="1"/>
  <c r="A143" i="3" s="1"/>
  <c r="M143" i="3"/>
  <c r="O143" i="3" s="1"/>
  <c r="I144" i="3"/>
  <c r="B144" i="3" s="1"/>
  <c r="A144" i="3" s="1"/>
  <c r="O144" i="3"/>
  <c r="B145" i="3"/>
  <c r="A145" i="3" s="1"/>
  <c r="O145" i="3"/>
  <c r="B146" i="3"/>
  <c r="A146" i="3" s="1"/>
  <c r="O146" i="3"/>
  <c r="I147" i="3"/>
  <c r="B147" i="3" s="1"/>
  <c r="A147" i="3" s="1"/>
  <c r="M147" i="3"/>
  <c r="O147" i="3" s="1"/>
  <c r="B148" i="3"/>
  <c r="A148" i="3" s="1"/>
  <c r="M148" i="3"/>
  <c r="O148" i="3" s="1"/>
  <c r="B149" i="3"/>
  <c r="A149" i="3" s="1"/>
  <c r="M149" i="3"/>
  <c r="O149" i="3" s="1"/>
  <c r="B150" i="3"/>
  <c r="A150" i="3" s="1"/>
  <c r="M150" i="3"/>
  <c r="O150" i="3" s="1"/>
  <c r="B151" i="3"/>
  <c r="A151" i="3" s="1"/>
  <c r="M151" i="3"/>
  <c r="O151" i="3" s="1"/>
  <c r="I152" i="3"/>
  <c r="B152" i="3" s="1"/>
  <c r="A152" i="3" s="1"/>
  <c r="M152" i="3"/>
  <c r="O152" i="3"/>
  <c r="I153" i="3"/>
  <c r="B153" i="3" s="1"/>
  <c r="A153" i="3" s="1"/>
  <c r="M153" i="3"/>
  <c r="O153" i="3" s="1"/>
  <c r="B154" i="3"/>
  <c r="A154" i="3" s="1"/>
  <c r="M154" i="3"/>
  <c r="O154" i="3" s="1"/>
  <c r="B155" i="3"/>
  <c r="A155" i="3" s="1"/>
  <c r="M155" i="3"/>
  <c r="O155" i="3" s="1"/>
  <c r="B156" i="3"/>
  <c r="A156" i="3" s="1"/>
  <c r="M156" i="3"/>
  <c r="O156" i="3" s="1"/>
  <c r="B157" i="3"/>
  <c r="A157" i="3" s="1"/>
  <c r="M157" i="3"/>
  <c r="O157" i="3" s="1"/>
  <c r="I158" i="3"/>
  <c r="B158" i="3" s="1"/>
  <c r="A158" i="3" s="1"/>
  <c r="M158" i="3"/>
  <c r="O158" i="3" s="1"/>
  <c r="I159" i="3"/>
  <c r="B159" i="3" s="1"/>
  <c r="A159" i="3" s="1"/>
  <c r="M159" i="3"/>
  <c r="O159" i="3" s="1"/>
  <c r="I160" i="3"/>
  <c r="B160" i="3" s="1"/>
  <c r="A160" i="3" s="1"/>
  <c r="M160" i="3"/>
  <c r="O160" i="3" s="1"/>
  <c r="I161" i="3"/>
  <c r="B161" i="3" s="1"/>
  <c r="A161" i="3" s="1"/>
  <c r="M161" i="3"/>
  <c r="O161" i="3"/>
  <c r="I162" i="3"/>
  <c r="B162" i="3" s="1"/>
  <c r="A162" i="3" s="1"/>
  <c r="M162" i="3"/>
  <c r="O162" i="3"/>
  <c r="I163" i="3"/>
  <c r="B163" i="3" s="1"/>
  <c r="A163" i="3" s="1"/>
  <c r="M163" i="3"/>
  <c r="O163" i="3"/>
  <c r="I164" i="3"/>
  <c r="B164" i="3" s="1"/>
  <c r="A164" i="3" s="1"/>
  <c r="M164" i="3"/>
  <c r="O164" i="3"/>
  <c r="I165" i="3"/>
  <c r="B165" i="3" s="1"/>
  <c r="A165" i="3" s="1"/>
  <c r="M165" i="3"/>
  <c r="O165" i="3"/>
  <c r="I166" i="3"/>
  <c r="B166" i="3" s="1"/>
  <c r="A166" i="3" s="1"/>
  <c r="M166" i="3"/>
  <c r="O166" i="3"/>
  <c r="I167" i="3"/>
  <c r="B167" i="3" s="1"/>
  <c r="A167" i="3" s="1"/>
  <c r="M167" i="3"/>
  <c r="O167" i="3"/>
  <c r="I168" i="3"/>
  <c r="B168" i="3" s="1"/>
  <c r="A168" i="3" s="1"/>
  <c r="M168" i="3"/>
  <c r="O168" i="3"/>
  <c r="I169" i="3"/>
  <c r="B169" i="3" s="1"/>
  <c r="A169" i="3" s="1"/>
  <c r="M169" i="3"/>
  <c r="O169" i="3"/>
  <c r="I170" i="3"/>
  <c r="B170" i="3" s="1"/>
  <c r="A170" i="3" s="1"/>
  <c r="M170" i="3"/>
  <c r="O170" i="3"/>
  <c r="I171" i="3"/>
  <c r="B171" i="3" s="1"/>
  <c r="A171" i="3" s="1"/>
  <c r="M171" i="3"/>
  <c r="O171" i="3"/>
  <c r="E20" i="28" l="1"/>
  <c r="F20" i="28" s="1"/>
  <c r="I20" i="28" s="1"/>
  <c r="E21" i="28"/>
  <c r="F21" i="28" s="1"/>
  <c r="I21" i="28" s="1"/>
  <c r="E22" i="28"/>
  <c r="F22" i="28" s="1"/>
  <c r="I22" i="28" s="1"/>
  <c r="E23" i="28"/>
  <c r="F23" i="28" s="1"/>
  <c r="I23" i="28" s="1"/>
  <c r="E24" i="28"/>
  <c r="F24" i="28" s="1"/>
  <c r="I24" i="28" s="1"/>
  <c r="E25" i="28"/>
  <c r="F25" i="28" s="1"/>
  <c r="I25" i="28" s="1"/>
  <c r="E26" i="28"/>
  <c r="F26" i="28" s="1"/>
  <c r="I26" i="28" s="1"/>
  <c r="E27" i="28"/>
  <c r="F27" i="28" s="1"/>
  <c r="I27" i="28" s="1"/>
  <c r="E28" i="28"/>
  <c r="F28" i="28" s="1"/>
  <c r="I28" i="28" s="1"/>
  <c r="E19" i="28"/>
  <c r="G5" i="28"/>
  <c r="H5" i="28" s="1"/>
  <c r="I5" i="28" s="1"/>
  <c r="M5" i="28" s="1"/>
  <c r="G6" i="28"/>
  <c r="H6" i="28" s="1"/>
  <c r="I6" i="28" s="1"/>
  <c r="M6" i="28" s="1"/>
  <c r="G7" i="28"/>
  <c r="H7" i="28" s="1"/>
  <c r="I7" i="28" s="1"/>
  <c r="M7" i="28" s="1"/>
  <c r="G8" i="28"/>
  <c r="H8" i="28" s="1"/>
  <c r="I8" i="28" s="1"/>
  <c r="M8" i="28" s="1"/>
  <c r="G9" i="28"/>
  <c r="H9" i="28" s="1"/>
  <c r="I9" i="28" s="1"/>
  <c r="M9" i="28" s="1"/>
  <c r="G10" i="28"/>
  <c r="H10" i="28" s="1"/>
  <c r="I10" i="28" s="1"/>
  <c r="M10" i="28" s="1"/>
  <c r="G11" i="28"/>
  <c r="H11" i="28" s="1"/>
  <c r="I11" i="28" s="1"/>
  <c r="M11" i="28" s="1"/>
  <c r="G12" i="28"/>
  <c r="H12" i="28" s="1"/>
  <c r="I12" i="28" s="1"/>
  <c r="M12" i="28" s="1"/>
  <c r="G13" i="28"/>
  <c r="H13" i="28" s="1"/>
  <c r="I13" i="28" s="1"/>
  <c r="M13" i="28" s="1"/>
  <c r="F19" i="28" l="1"/>
  <c r="I19" i="28" s="1"/>
  <c r="G4" i="28"/>
  <c r="H4" i="28" l="1"/>
  <c r="I4" i="28" s="1"/>
  <c r="M4" i="28" s="1"/>
  <c r="M2" i="3" l="1"/>
  <c r="O2" i="3" s="1"/>
  <c r="I2" i="3" l="1"/>
  <c r="B2" i="3" s="1"/>
  <c r="A2" i="3" s="1"/>
</calcChain>
</file>

<file path=xl/sharedStrings.xml><?xml version="1.0" encoding="utf-8"?>
<sst xmlns="http://schemas.openxmlformats.org/spreadsheetml/2006/main" count="2821" uniqueCount="467">
  <si>
    <t>A</t>
  </si>
  <si>
    <t>B</t>
  </si>
  <si>
    <t>C</t>
  </si>
  <si>
    <t>BN</t>
  </si>
  <si>
    <t>BI</t>
  </si>
  <si>
    <t>Medley</t>
  </si>
  <si>
    <t>Solo</t>
  </si>
  <si>
    <t>2 Baton</t>
  </si>
  <si>
    <t>3 Baton</t>
  </si>
  <si>
    <t>Duet</t>
  </si>
  <si>
    <t>athlete</t>
  </si>
  <si>
    <t>SMALL PRIMARY</t>
  </si>
  <si>
    <t>LARGE PRIMARY</t>
  </si>
  <si>
    <t>SMALL JUVENILE</t>
  </si>
  <si>
    <t>LARGE JUVENILE</t>
  </si>
  <si>
    <t>SMALL JUNIOR</t>
  </si>
  <si>
    <t>LARGE JUNIOR</t>
  </si>
  <si>
    <t>SMALL SENIOR</t>
  </si>
  <si>
    <t>LARGE SENIOR</t>
  </si>
  <si>
    <r>
      <t xml:space="preserve">PLACEMENT </t>
    </r>
    <r>
      <rPr>
        <sz val="11"/>
        <color theme="1"/>
        <rFont val="Calibri"/>
        <family val="2"/>
        <scheme val="minor"/>
      </rPr>
      <t>sort row</t>
    </r>
  </si>
  <si>
    <t>Drop Down - group page</t>
  </si>
  <si>
    <t>DROP DOWN - IND &amp; DUET page</t>
  </si>
  <si>
    <t>EVENTS</t>
  </si>
  <si>
    <t>Forward Motion I</t>
  </si>
  <si>
    <t>Forward Motion II</t>
  </si>
  <si>
    <t>2 Baton I</t>
  </si>
  <si>
    <t>2 Baton II</t>
  </si>
  <si>
    <t>DANCE TWIRL TEAM</t>
  </si>
  <si>
    <t>POM POM TEAM</t>
  </si>
  <si>
    <t>Medley I</t>
  </si>
  <si>
    <t>Medley II</t>
  </si>
  <si>
    <t>Solo I</t>
  </si>
  <si>
    <t>Solo II</t>
  </si>
  <si>
    <t>OPEN</t>
  </si>
  <si>
    <t>TWIRL TEAM</t>
  </si>
  <si>
    <t>FREESTYLE TEAM</t>
  </si>
  <si>
    <t>ARTISTIC GROUP</t>
  </si>
  <si>
    <t>PRE COMPETITIVE</t>
  </si>
  <si>
    <t>Pre-Competitive Event</t>
  </si>
  <si>
    <t>Judge Name</t>
  </si>
  <si>
    <t>Excellent (x4)</t>
  </si>
  <si>
    <t>V Good (x3)</t>
  </si>
  <si>
    <t>Good              (x2)</t>
  </si>
  <si>
    <t>NI                      (x1)</t>
  </si>
  <si>
    <t>Total Points</t>
  </si>
  <si>
    <t>BA</t>
  </si>
  <si>
    <t>COMPETITIVE</t>
  </si>
  <si>
    <t>WBTF</t>
  </si>
  <si>
    <t>Basic March I</t>
  </si>
  <si>
    <t>Basic March II</t>
  </si>
  <si>
    <t>SET</t>
  </si>
  <si>
    <r>
      <t xml:space="preserve">m_event                             </t>
    </r>
    <r>
      <rPr>
        <b/>
        <i/>
        <sz val="9"/>
        <color rgb="FFFF0000"/>
        <rFont val="Calibri"/>
        <family val="2"/>
        <scheme val="minor"/>
      </rPr>
      <t>DO NOT USE</t>
    </r>
  </si>
  <si>
    <t>Compulsories</t>
  </si>
  <si>
    <t>CLUB CODE</t>
  </si>
  <si>
    <t>Penalty</t>
  </si>
  <si>
    <t>PLACE</t>
  </si>
  <si>
    <t>J1 Gross</t>
  </si>
  <si>
    <t>J1 Net</t>
  </si>
  <si>
    <t>J1 Rank</t>
  </si>
  <si>
    <t>J2 Gross</t>
  </si>
  <si>
    <t>J2 Net</t>
  </si>
  <si>
    <t>J2 Rank</t>
  </si>
  <si>
    <t>RANK TOTAL</t>
  </si>
  <si>
    <t>TIE BREAK</t>
  </si>
  <si>
    <t>X-Strut</t>
  </si>
  <si>
    <t>MINOR EVENTS</t>
  </si>
  <si>
    <t>EVENT</t>
  </si>
  <si>
    <t>GROUP NAME</t>
  </si>
  <si>
    <t>DATE</t>
  </si>
  <si>
    <t>COMPETITION NAME</t>
  </si>
  <si>
    <t>Solo Dance I</t>
  </si>
  <si>
    <t>Solo Dance II</t>
  </si>
  <si>
    <t>Solo Dance</t>
  </si>
  <si>
    <t>GROUP I</t>
  </si>
  <si>
    <t>GROUP II</t>
  </si>
  <si>
    <t>TWIRL TEAM (Gloria)</t>
  </si>
  <si>
    <t>TWIRLING CORPS</t>
  </si>
  <si>
    <t>PRE COMPETITIVE LETTER GRADE</t>
  </si>
  <si>
    <t>LEVEL</t>
  </si>
  <si>
    <t>DIVISION</t>
  </si>
  <si>
    <t>D</t>
  </si>
  <si>
    <t>LANE 1</t>
  </si>
  <si>
    <t>LANE 2</t>
  </si>
  <si>
    <t>GRADED EVENTS C &amp; BN</t>
  </si>
  <si>
    <t>Bronze</t>
  </si>
  <si>
    <t>Silver</t>
  </si>
  <si>
    <t>Gold</t>
  </si>
  <si>
    <t>Diamond</t>
  </si>
  <si>
    <t>ATHLETE</t>
  </si>
  <si>
    <r>
      <rPr>
        <sz val="9"/>
        <color theme="1"/>
        <rFont val="Calibri"/>
        <family val="2"/>
        <scheme val="minor"/>
      </rPr>
      <t xml:space="preserve">Count 1 </t>
    </r>
    <r>
      <rPr>
        <b/>
        <sz val="12"/>
        <color theme="1"/>
        <rFont val="Calibri"/>
        <family val="2"/>
        <scheme val="minor"/>
      </rPr>
      <t>Penalty</t>
    </r>
  </si>
  <si>
    <r>
      <rPr>
        <sz val="9"/>
        <color theme="1"/>
        <rFont val="Calibri"/>
        <family val="2"/>
        <scheme val="minor"/>
      </rPr>
      <t>Accessory</t>
    </r>
    <r>
      <rPr>
        <b/>
        <sz val="12"/>
        <color theme="1"/>
        <rFont val="Calibri"/>
        <family val="2"/>
        <scheme val="minor"/>
      </rPr>
      <t xml:space="preserve"> Penalty</t>
    </r>
  </si>
  <si>
    <t>Placement</t>
  </si>
  <si>
    <t>LEVEL Column F</t>
  </si>
  <si>
    <t>PRIMARY</t>
  </si>
  <si>
    <t>JUVENILE</t>
  </si>
  <si>
    <t>JUNIOR</t>
  </si>
  <si>
    <t xml:space="preserve">SENIOR </t>
  </si>
  <si>
    <t>COLLEGIATE</t>
  </si>
  <si>
    <t>ADULT</t>
  </si>
  <si>
    <t>YOUTH</t>
  </si>
  <si>
    <t>RE: Judge Name</t>
  </si>
  <si>
    <t>C&amp;P Judge Name</t>
  </si>
  <si>
    <t>RE Total</t>
  </si>
  <si>
    <t>C&amp;P Total</t>
  </si>
  <si>
    <t>NET Total</t>
  </si>
  <si>
    <t>GROSS Total</t>
  </si>
  <si>
    <t>% Total</t>
  </si>
  <si>
    <t>Penalty: Judge Name</t>
  </si>
  <si>
    <t>YOUTH/JUNIOR BA or A</t>
  </si>
  <si>
    <t>Short Program</t>
  </si>
  <si>
    <t xml:space="preserve">Short Program </t>
  </si>
  <si>
    <t>Senior A</t>
  </si>
  <si>
    <t>ELITE</t>
  </si>
  <si>
    <t>Column E</t>
  </si>
  <si>
    <t>Column A</t>
  </si>
  <si>
    <t>RE Average</t>
  </si>
  <si>
    <t>Artistic Twirl</t>
  </si>
  <si>
    <t>Artistic Pair</t>
  </si>
  <si>
    <t>IBTF</t>
  </si>
  <si>
    <t>Avg /10</t>
  </si>
  <si>
    <t>Open Competition = 1 Judge</t>
  </si>
  <si>
    <t>Open Competition = 1 RE Judge &amp; 1 C&amp;P (+Pen) Judge</t>
  </si>
  <si>
    <t>LANE</t>
  </si>
  <si>
    <t>DICIPLINE</t>
  </si>
  <si>
    <t>AGE DIVISION</t>
  </si>
  <si>
    <t>JUDGE NAME</t>
  </si>
  <si>
    <t>GROSS SCORE</t>
  </si>
  <si>
    <t>PENALTY</t>
  </si>
  <si>
    <t>Lane</t>
  </si>
  <si>
    <t>Athlete</t>
  </si>
  <si>
    <t>Club</t>
  </si>
  <si>
    <t>Total E</t>
  </si>
  <si>
    <t>Total VG</t>
  </si>
  <si>
    <t>Total G</t>
  </si>
  <si>
    <t>Total NI</t>
  </si>
  <si>
    <t>Proficiency Ribbon</t>
  </si>
  <si>
    <t>Date</t>
  </si>
  <si>
    <t>Competition</t>
  </si>
  <si>
    <r>
      <t xml:space="preserve">Proficiency </t>
    </r>
    <r>
      <rPr>
        <b/>
        <sz val="11"/>
        <color rgb="FFFF0000"/>
        <rFont val="Calibri"/>
        <family val="2"/>
        <scheme val="minor"/>
      </rPr>
      <t>HIDE</t>
    </r>
  </si>
  <si>
    <t>12-14</t>
  </si>
  <si>
    <r>
      <t xml:space="preserve">EVENT                                    </t>
    </r>
    <r>
      <rPr>
        <b/>
        <i/>
        <sz val="9"/>
        <color rgb="FFFF0000"/>
        <rFont val="Calibri"/>
        <family val="2"/>
        <scheme val="minor"/>
      </rPr>
      <t>FORMULA</t>
    </r>
  </si>
  <si>
    <r>
      <t xml:space="preserve">m_age division   </t>
    </r>
    <r>
      <rPr>
        <b/>
        <i/>
        <sz val="9"/>
        <color rgb="FFFF0000"/>
        <rFont val="Calibri"/>
        <family val="2"/>
        <scheme val="minor"/>
      </rPr>
      <t>FORMULA</t>
    </r>
  </si>
  <si>
    <r>
      <t xml:space="preserve">NET SCORE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FORMULA</t>
    </r>
  </si>
  <si>
    <r>
      <t xml:space="preserve">MOVE-UP  </t>
    </r>
    <r>
      <rPr>
        <b/>
        <i/>
        <sz val="9"/>
        <color rgb="FFFF0000"/>
        <rFont val="Calibri"/>
        <family val="2"/>
        <scheme val="minor"/>
      </rPr>
      <t>FORMULA</t>
    </r>
  </si>
  <si>
    <r>
      <rPr>
        <b/>
        <sz val="11"/>
        <color rgb="FFC00000"/>
        <rFont val="Calibri"/>
        <family val="2"/>
        <scheme val="minor"/>
      </rPr>
      <t>LEVEL C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GRADED EVENT</t>
    </r>
  </si>
  <si>
    <r>
      <rPr>
        <b/>
        <sz val="11"/>
        <color rgb="FFC00000"/>
        <rFont val="Calibri"/>
        <family val="2"/>
        <scheme val="minor"/>
      </rPr>
      <t>LEVEL BN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GRADED EVENT</t>
    </r>
  </si>
  <si>
    <t>BI COMPULSORIES</t>
  </si>
  <si>
    <r>
      <rPr>
        <sz val="12"/>
        <color theme="1"/>
        <rFont val="Calibri"/>
        <family val="2"/>
        <scheme val="minor"/>
      </rPr>
      <t xml:space="preserve">Count 1 </t>
    </r>
    <r>
      <rPr>
        <b/>
        <sz val="12"/>
        <color theme="1"/>
        <rFont val="Calibri"/>
        <family val="2"/>
        <scheme val="minor"/>
      </rPr>
      <t>Penalty</t>
    </r>
  </si>
  <si>
    <t>SOBG</t>
  </si>
  <si>
    <t>PHX</t>
  </si>
  <si>
    <t>JUNIOR A</t>
  </si>
  <si>
    <t>Barton, Emma</t>
  </si>
  <si>
    <t>Maley, Alexandra</t>
  </si>
  <si>
    <t>OTC</t>
  </si>
  <si>
    <t>Miller, Elise</t>
  </si>
  <si>
    <t>Porter, Annabelle</t>
  </si>
  <si>
    <t>Switzer, Avery</t>
  </si>
  <si>
    <t>JUNIOR BA</t>
  </si>
  <si>
    <t>Davidson, Emma</t>
  </si>
  <si>
    <t>Fendelet, Abbigail</t>
  </si>
  <si>
    <t>McIlwaine, Danika</t>
  </si>
  <si>
    <t>Thorsteinson, Svea</t>
  </si>
  <si>
    <t>Judge name</t>
  </si>
  <si>
    <t>Judge</t>
  </si>
  <si>
    <t>Winterfest</t>
  </si>
  <si>
    <t>2023 WINTERFEST Open Baton Twirling Competiton - Set System</t>
  </si>
  <si>
    <t>Dieppe, New Brunswick - December 2, 2023</t>
  </si>
  <si>
    <t>Judge 1                                         Andrea James, Ontario</t>
  </si>
  <si>
    <t>Judge 2                                Debbie Middleton, NB</t>
  </si>
  <si>
    <t>Judge 3                                      Kyla Dunstan, Ontario</t>
  </si>
  <si>
    <t>Judge 4                                      Tonya Lee, Ontario</t>
  </si>
  <si>
    <t>PRE EVENT</t>
  </si>
  <si>
    <t>Maelie Savoie</t>
  </si>
  <si>
    <t>Chloe Turnbull</t>
  </si>
  <si>
    <t>Na'zariah Dacey</t>
  </si>
  <si>
    <t>Cadence Watanabe</t>
  </si>
  <si>
    <t>Katerina Warren</t>
  </si>
  <si>
    <t>Ariel Stymiest</t>
  </si>
  <si>
    <t>Genève Rousselle</t>
  </si>
  <si>
    <t>Alice Shortall</t>
  </si>
  <si>
    <t>Kwynn Bamberger</t>
  </si>
  <si>
    <t>Joeve Breault Palmer</t>
  </si>
  <si>
    <t>Freya Drake</t>
  </si>
  <si>
    <t>Sharlet Carroll</t>
  </si>
  <si>
    <t>Abigail Francis</t>
  </si>
  <si>
    <t>Alexis Francis</t>
  </si>
  <si>
    <t>Brynnlee Priest</t>
  </si>
  <si>
    <t>Ashanti Germain</t>
  </si>
  <si>
    <t>Nori Manson</t>
  </si>
  <si>
    <t xml:space="preserve">Addyson Arsenault </t>
  </si>
  <si>
    <t>Bennett Manson</t>
  </si>
  <si>
    <t>Chloé Godin</t>
  </si>
  <si>
    <t>Olivia Richard</t>
  </si>
  <si>
    <t>Olivia Robichaud</t>
  </si>
  <si>
    <t>Madison J. Robichaud</t>
  </si>
  <si>
    <t>Xavier Bernard</t>
  </si>
  <si>
    <t>Anastasiia Dzyuba</t>
  </si>
  <si>
    <t>Chloé Gauvin</t>
  </si>
  <si>
    <t>Taya Untura</t>
  </si>
  <si>
    <t>Aubrey LeBlanc</t>
  </si>
  <si>
    <t>Olivia Benoit</t>
  </si>
  <si>
    <t>Brooke Costain</t>
  </si>
  <si>
    <t>Danika Breau Patrice</t>
  </si>
  <si>
    <t>Ellie Roberts</t>
  </si>
  <si>
    <t>Audrée Riopel</t>
  </si>
  <si>
    <t>Emma Comeau</t>
  </si>
  <si>
    <t>Ellie LeClair</t>
  </si>
  <si>
    <t>Sadie Russell</t>
  </si>
  <si>
    <t>Madison E. Robichaud</t>
  </si>
  <si>
    <t>Maddison Denne</t>
  </si>
  <si>
    <t>Dani Berrigan</t>
  </si>
  <si>
    <t>Addyson Arsenault</t>
  </si>
  <si>
    <t>Medley  I</t>
  </si>
  <si>
    <t>Brynnee Priest</t>
  </si>
  <si>
    <t>1.5 hrs</t>
  </si>
  <si>
    <t>Medley  II</t>
  </si>
  <si>
    <t>2Baton I</t>
  </si>
  <si>
    <t>COMPULSORY/SHORT PROGRAM</t>
  </si>
  <si>
    <t>Judge 2                                    Kyla Dunstan, Ontario</t>
  </si>
  <si>
    <t>Judge 3                                      Tonya Lee, Ontario</t>
  </si>
  <si>
    <t>Open Short Program Sr "BA"</t>
  </si>
  <si>
    <t>Open Compulsory Coll. "BI"</t>
  </si>
  <si>
    <t>Open Compulsory Jr. "BI"</t>
  </si>
  <si>
    <t>Marissa Caissie</t>
  </si>
  <si>
    <t>Rebecca Crosby</t>
  </si>
  <si>
    <t>Sophie Boomer-Searle</t>
  </si>
  <si>
    <t>Short Program Junior "BA"</t>
  </si>
  <si>
    <t>Compulsory Junior "BI"</t>
  </si>
  <si>
    <t>Diana Phillips</t>
  </si>
  <si>
    <t>Lucy Gray</t>
  </si>
  <si>
    <t>Alexa Saunders</t>
  </si>
  <si>
    <t>Mia-Belle Gould</t>
  </si>
  <si>
    <t>Valika Allain</t>
  </si>
  <si>
    <t>Compulsory Senior "BI"</t>
  </si>
  <si>
    <t>Elora Wheaton</t>
  </si>
  <si>
    <t>1hr</t>
  </si>
  <si>
    <t>Madeleine Blanchard</t>
  </si>
  <si>
    <t>Tesfa Cruttwell</t>
  </si>
  <si>
    <t>Short Program Senior "BA"</t>
  </si>
  <si>
    <t>Janie Ouellette</t>
  </si>
  <si>
    <t>Meghan Richard LeBlanc</t>
  </si>
  <si>
    <t>Sophie Babineau</t>
  </si>
  <si>
    <t>Short Program Senior "A"</t>
  </si>
  <si>
    <t>Véronique Lagacé</t>
  </si>
  <si>
    <t>Brianna Middleton</t>
  </si>
  <si>
    <t>Clara Stanert</t>
  </si>
  <si>
    <t>TEAMS</t>
  </si>
  <si>
    <t>TT - Junior "C" Small</t>
  </si>
  <si>
    <t>DTT - Juvenile "C" Large</t>
  </si>
  <si>
    <t>DTT- Junior "B" Small</t>
  </si>
  <si>
    <t>20 min</t>
  </si>
  <si>
    <t>Palladio</t>
  </si>
  <si>
    <t>Queen</t>
  </si>
  <si>
    <t>Mona Lisa</t>
  </si>
  <si>
    <t>Lotto</t>
  </si>
  <si>
    <t>X-STRUT</t>
  </si>
  <si>
    <t>Open Senior</t>
  </si>
  <si>
    <t>Open Adult</t>
  </si>
  <si>
    <t>Open Junior</t>
  </si>
  <si>
    <t>15 min</t>
  </si>
  <si>
    <t>Olivia Berrigan</t>
  </si>
  <si>
    <t>Mackenzie Jarvis</t>
  </si>
  <si>
    <t>MEDLEY</t>
  </si>
  <si>
    <t>Medley 7-8 "C"</t>
  </si>
  <si>
    <t>Medley 9-11 "BN"</t>
  </si>
  <si>
    <t>Medley 9-11 "C"</t>
  </si>
  <si>
    <t>Adele Allain</t>
  </si>
  <si>
    <t>Ginny Greenaway-Tompkins</t>
  </si>
  <si>
    <t>Medley 12-14 "C"</t>
  </si>
  <si>
    <t>Isabel Parker</t>
  </si>
  <si>
    <t>Maeva Savoie</t>
  </si>
  <si>
    <t>Medley 12-14 "BN"</t>
  </si>
  <si>
    <t>Angélie Bernard</t>
  </si>
  <si>
    <t>Noémie Savoie</t>
  </si>
  <si>
    <t>Valérie LeBlanc</t>
  </si>
  <si>
    <t>Kelsie Robichaud</t>
  </si>
  <si>
    <t>45 min</t>
  </si>
  <si>
    <t>Medley 15-17 "BN"</t>
  </si>
  <si>
    <t>Eliza Savoie</t>
  </si>
  <si>
    <t>Katiana Blanchard</t>
  </si>
  <si>
    <t>Olivia Keith</t>
  </si>
  <si>
    <t>Medley 12-14 "BI"</t>
  </si>
  <si>
    <t>Medley 18+ "BI"</t>
  </si>
  <si>
    <t>Medley 15-17 "BA"</t>
  </si>
  <si>
    <t>Medley 12-14 "BA"</t>
  </si>
  <si>
    <t>Medley 18+ "BA"</t>
  </si>
  <si>
    <t>Medley 18+ "A"</t>
  </si>
  <si>
    <t>SOLO / DUET</t>
  </si>
  <si>
    <t>Solo 9-11 "C"</t>
  </si>
  <si>
    <t>Solo 7-8 "C"</t>
  </si>
  <si>
    <t>Solo 12-14 "C"</t>
  </si>
  <si>
    <t>Solo 15-17 "BN"</t>
  </si>
  <si>
    <t>Solo 12-14 "BN"</t>
  </si>
  <si>
    <t>Solo 12-14 "BI"</t>
  </si>
  <si>
    <t>Solo 18+ "BN"</t>
  </si>
  <si>
    <t>1 hr</t>
  </si>
  <si>
    <t>Solo 15-17 "BI"</t>
  </si>
  <si>
    <t>Solo 12-14 "BA"</t>
  </si>
  <si>
    <t>Solo 18+ "BI"</t>
  </si>
  <si>
    <t>Lyndsay Rudolph</t>
  </si>
  <si>
    <t>Solo 18+ "A"</t>
  </si>
  <si>
    <t>Solo 15-17 "BA"</t>
  </si>
  <si>
    <t>Solo 18+ "BA"</t>
  </si>
  <si>
    <t>Duet 23-28 "C"</t>
  </si>
  <si>
    <t>V. Allain &amp; D. Phillips</t>
  </si>
  <si>
    <t>Duet 29-34 "BA"</t>
  </si>
  <si>
    <t>Duet 23-28 "BN"</t>
  </si>
  <si>
    <t>K. Robichaud &amp; E. Savoie</t>
  </si>
  <si>
    <t>L. Gray &amp; S. Babineau</t>
  </si>
  <si>
    <t>M. Savoie &amp; N. Savoie</t>
  </si>
  <si>
    <t>V. Lagacé &amp; C. Stanert</t>
  </si>
  <si>
    <t>M-B Gould &amp; M. Blanchard</t>
  </si>
  <si>
    <t>2-BATON / 3-BATON</t>
  </si>
  <si>
    <t>2-Baton 12-14 "BN"</t>
  </si>
  <si>
    <t>2-Baton 12-14 "C"</t>
  </si>
  <si>
    <t>2-Baton 7-8 "C"</t>
  </si>
  <si>
    <t>2-Baton 9-11 "C"</t>
  </si>
  <si>
    <t xml:space="preserve"> </t>
  </si>
  <si>
    <t>2-Baton 12-14 "BI"</t>
  </si>
  <si>
    <t>2-Baton 15-17 "BI"</t>
  </si>
  <si>
    <t>30 min</t>
  </si>
  <si>
    <t>2-Baton 18+ "BI"</t>
  </si>
  <si>
    <t>2-Baton 15-17 "BA"</t>
  </si>
  <si>
    <t>2-Baton 12-14 "BA"</t>
  </si>
  <si>
    <t>2-Baton 18+ "A"</t>
  </si>
  <si>
    <t>BREAK - 5 minutes</t>
  </si>
  <si>
    <t>3-Baton 15-17 "BA"</t>
  </si>
  <si>
    <t>3-Baton 12-14 "BI"</t>
  </si>
  <si>
    <t>3-Baton 12-14 "BN"</t>
  </si>
  <si>
    <t>3-Baton 18+ "A"</t>
  </si>
  <si>
    <t>SOLO DANCE</t>
  </si>
  <si>
    <t>Solo Dance 12-14 "BN"</t>
  </si>
  <si>
    <t>Solo Dance 9-11 "C"</t>
  </si>
  <si>
    <t>Solo Dance 12-14 "C"</t>
  </si>
  <si>
    <t>Solo Dance 12-14 "BI"</t>
  </si>
  <si>
    <t>Solo Dance 18+ "BN"</t>
  </si>
  <si>
    <t>Solo Dance 15-17 "BI"</t>
  </si>
  <si>
    <t>40 min</t>
  </si>
  <si>
    <t>Solo Dance 12-14 "BA"</t>
  </si>
  <si>
    <t>Solo Dance 15-17 "BA"</t>
  </si>
  <si>
    <t>Solo Dance 18+ "BI"</t>
  </si>
  <si>
    <t>Solo Dance 18+ "BA"</t>
  </si>
  <si>
    <t>Solo Dance 18+ "A"</t>
  </si>
  <si>
    <t>Solo Dance 15-17 "A"</t>
  </si>
  <si>
    <t>2023 WINTERFEST SOLOIST</t>
  </si>
  <si>
    <t>2023 Soloist  7-8 "C"</t>
  </si>
  <si>
    <t>2023 Soloist 9-11 "C"</t>
  </si>
  <si>
    <t>2023 Soloist 12-14 "BI"</t>
  </si>
  <si>
    <t>2023 Soloist 12-14 "C"</t>
  </si>
  <si>
    <t>2023 Soloist 18+ "BI"</t>
  </si>
  <si>
    <t>2023 Soloist 12-14 "BN"</t>
  </si>
  <si>
    <t>2023 Soloist 18+ "BN"</t>
  </si>
  <si>
    <t>2023 Soloist 15-17 "BA"</t>
  </si>
  <si>
    <t>2023 Soloist 15-17 "BI"</t>
  </si>
  <si>
    <t>2023 Soloist 12-14 "BA"</t>
  </si>
  <si>
    <t>2023 Soloist 18+ "A"</t>
  </si>
  <si>
    <t xml:space="preserve">FREESTYLE </t>
  </si>
  <si>
    <t>Freestyle Junior "BI"</t>
  </si>
  <si>
    <t>Freestyle Senior "BI"</t>
  </si>
  <si>
    <t>Freestyle Junior "BA"</t>
  </si>
  <si>
    <t>Freestyle Senior "BA"</t>
  </si>
  <si>
    <t>Freestyle Senior "A"</t>
  </si>
  <si>
    <t>James</t>
  </si>
  <si>
    <t>Middleton</t>
  </si>
  <si>
    <t>Dunstan</t>
  </si>
  <si>
    <t>Lee</t>
  </si>
  <si>
    <t>December 2/2023</t>
  </si>
  <si>
    <t>Junior</t>
  </si>
  <si>
    <t>Twirl Team - Junior C Small</t>
  </si>
  <si>
    <t>Dancetwirl Team - Junior C Large</t>
  </si>
  <si>
    <t>LANE 3</t>
  </si>
  <si>
    <t>Dancetwirl Team - Junior B Small</t>
  </si>
  <si>
    <t>7-8</t>
  </si>
  <si>
    <t>12-15</t>
  </si>
  <si>
    <t>12-16</t>
  </si>
  <si>
    <t>15-17</t>
  </si>
  <si>
    <t>18+</t>
  </si>
  <si>
    <t>9-11</t>
  </si>
  <si>
    <t>23-28</t>
  </si>
  <si>
    <t>29-34</t>
  </si>
  <si>
    <t>Soloist</t>
  </si>
  <si>
    <t>SENIOR BA</t>
  </si>
  <si>
    <t>Collegiate BI</t>
  </si>
  <si>
    <t>RE: Judge / PEN: Judge</t>
  </si>
  <si>
    <t>SP Net Score</t>
  </si>
  <si>
    <t>Open Compulsory Templates - STAND ALONE events</t>
  </si>
  <si>
    <t>Determine either Set A or B being used</t>
  </si>
  <si>
    <t>SET B=</t>
  </si>
  <si>
    <t>SET A=</t>
  </si>
  <si>
    <t>1, 4, 6, 8, 9, 11, 14, 15</t>
  </si>
  <si>
    <t>2, 3, 5, 7, 10, 12, 13, 14</t>
  </si>
  <si>
    <t>Uliana Soloviova</t>
  </si>
  <si>
    <t>Athletes</t>
  </si>
  <si>
    <t>Code</t>
  </si>
  <si>
    <t>Adèle Allain</t>
  </si>
  <si>
    <t>ATLK</t>
  </si>
  <si>
    <t>Alyssa Allain</t>
  </si>
  <si>
    <t>Julie Allain</t>
  </si>
  <si>
    <t>Annabelle Arsenault</t>
  </si>
  <si>
    <t>Emilie Arsenault</t>
  </si>
  <si>
    <t>Emilie Blanchard</t>
  </si>
  <si>
    <t>Alyssa Bourque</t>
  </si>
  <si>
    <t>Arielle Collette</t>
  </si>
  <si>
    <t>Sofia Collette</t>
  </si>
  <si>
    <t>Ariane Cormier</t>
  </si>
  <si>
    <t>Maïka Cormier</t>
  </si>
  <si>
    <t>Sasha Dolynska</t>
  </si>
  <si>
    <t>Mirabelle Drisdelle</t>
  </si>
  <si>
    <t>Mélodie Furlotte</t>
  </si>
  <si>
    <t>Zoé Gallant</t>
  </si>
  <si>
    <t>Kloé Giant</t>
  </si>
  <si>
    <t>Ayda-May Greenaway-Tompkins</t>
  </si>
  <si>
    <t>Eliana Haché</t>
  </si>
  <si>
    <t>Adelle Hudson</t>
  </si>
  <si>
    <t>Jacqueline Kaufman</t>
  </si>
  <si>
    <t>Zoé LeBlanc</t>
  </si>
  <si>
    <t>Marie-Eve Léger</t>
  </si>
  <si>
    <t>Olive Léger</t>
  </si>
  <si>
    <t>Camie Mazerolle</t>
  </si>
  <si>
    <t>Elisabelle Mazerolle</t>
  </si>
  <si>
    <t>Maïka Morin</t>
  </si>
  <si>
    <t>Diana Philips</t>
  </si>
  <si>
    <t>Brielle Poirier</t>
  </si>
  <si>
    <t>Emma Ringuette</t>
  </si>
  <si>
    <t>Brhiannon Savoie-Tay</t>
  </si>
  <si>
    <t>Alisa Sposabava</t>
  </si>
  <si>
    <t>Mélanie Thébeau</t>
  </si>
  <si>
    <t>ETIN</t>
  </si>
  <si>
    <t>Céleste Breau</t>
  </si>
  <si>
    <t>Zoé Comeau</t>
  </si>
  <si>
    <t>Ellie Leclair</t>
  </si>
  <si>
    <t>Flavie Richard</t>
  </si>
  <si>
    <t>Miguelle Richard</t>
  </si>
  <si>
    <t>Gigi Robertson</t>
  </si>
  <si>
    <t>Lola Robertson</t>
  </si>
  <si>
    <t>Gabriella Robichaud</t>
  </si>
  <si>
    <t>Josée Rousselle</t>
  </si>
  <si>
    <t>Maude Rousselle</t>
  </si>
  <si>
    <t>Ava Russell</t>
  </si>
  <si>
    <t>Isabella Savoie</t>
  </si>
  <si>
    <t>Khloé Savoie</t>
  </si>
  <si>
    <t>Maélie Savoie</t>
  </si>
  <si>
    <t>Chloé Turnbull</t>
  </si>
  <si>
    <t>Autumn Coulombe</t>
  </si>
  <si>
    <t>EXPL</t>
  </si>
  <si>
    <t>Alyssa Maillet</t>
  </si>
  <si>
    <t>Joanna Zhang</t>
  </si>
  <si>
    <t>Isabel Gri</t>
  </si>
  <si>
    <t>Abigail McKinnon</t>
  </si>
  <si>
    <t>Kyra Blain</t>
  </si>
  <si>
    <t>Starr Melanson</t>
  </si>
  <si>
    <t>FUS</t>
  </si>
  <si>
    <t>Sharlett Carroll</t>
  </si>
  <si>
    <t>MacKenzie Jarvis</t>
  </si>
  <si>
    <t>Éliza Savoie</t>
  </si>
  <si>
    <t>Andrea James</t>
  </si>
  <si>
    <t>Kyla Dunstan</t>
  </si>
  <si>
    <t>Tonya Lee</t>
  </si>
  <si>
    <t>Starlite</t>
  </si>
  <si>
    <t>Brooklyn Baskerville</t>
  </si>
  <si>
    <t>SET A + B</t>
  </si>
  <si>
    <t>SET A +  B</t>
  </si>
  <si>
    <t>EXP</t>
  </si>
  <si>
    <r>
      <t xml:space="preserve">RE Total   </t>
    </r>
    <r>
      <rPr>
        <b/>
        <sz val="12"/>
        <color rgb="FFC00000"/>
        <rFont val="Calibri"/>
        <family val="2"/>
        <scheme val="minor"/>
      </rPr>
      <t>James</t>
    </r>
  </si>
  <si>
    <r>
      <rPr>
        <sz val="9"/>
        <color theme="1"/>
        <rFont val="Calibri"/>
        <family val="2"/>
        <scheme val="minor"/>
      </rPr>
      <t xml:space="preserve">Count 1 </t>
    </r>
    <r>
      <rPr>
        <b/>
        <sz val="12"/>
        <color theme="1"/>
        <rFont val="Calibri"/>
        <family val="2"/>
        <scheme val="minor"/>
      </rPr>
      <t xml:space="preserve">Penalty  </t>
    </r>
    <r>
      <rPr>
        <sz val="10"/>
        <color theme="1"/>
        <rFont val="Calibri"/>
        <family val="2"/>
        <scheme val="minor"/>
      </rPr>
      <t>(.10)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James</t>
    </r>
  </si>
  <si>
    <t>(This was an open short program)</t>
  </si>
  <si>
    <t>Veronique Lagace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</si>
</sst>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0.0000"/>
    <numFmt numFmtId="166" formatCode="[$-1009]mmmm\ d\,\ yyyy;@"/>
  </numFmts>
  <fonts count="5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Rounded MT Bold"/>
      <family val="2"/>
    </font>
    <font>
      <sz val="10"/>
      <name val="Verdana"/>
      <family val="2"/>
    </font>
    <font>
      <sz val="2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5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i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C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u/>
      <sz val="11"/>
      <name val="Arial"/>
      <family val="2"/>
    </font>
    <font>
      <b/>
      <i/>
      <sz val="2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1"/>
      <name val="Arial Black"/>
      <family val="2"/>
    </font>
    <font>
      <b/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indexed="8"/>
      <name val="Helvetica Neue"/>
      <family val="2"/>
    </font>
    <font>
      <b/>
      <sz val="10"/>
      <color indexed="8"/>
      <name val="Helvetica Neue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color indexed="8"/>
      <name val="Calibri"/>
      <family val="2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8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7" xfId="0" applyBorder="1"/>
    <xf numFmtId="0" fontId="0" fillId="2" borderId="5" xfId="0" applyFill="1" applyBorder="1"/>
    <xf numFmtId="49" fontId="0" fillId="0" borderId="1" xfId="0" applyNumberFormat="1" applyBorder="1"/>
    <xf numFmtId="0" fontId="3" fillId="0" borderId="0" xfId="0" applyFont="1"/>
    <xf numFmtId="0" fontId="9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1" fillId="5" borderId="0" xfId="0" applyFont="1" applyFill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12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3" fillId="0" borderId="7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2" fontId="14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right"/>
    </xf>
    <xf numFmtId="49" fontId="15" fillId="4" borderId="1" xfId="0" applyNumberFormat="1" applyFont="1" applyFill="1" applyBorder="1" applyAlignment="1">
      <alignment horizontal="center" vertical="center" wrapText="1"/>
    </xf>
    <xf numFmtId="2" fontId="14" fillId="4" borderId="1" xfId="0" applyNumberFormat="1" applyFont="1" applyFill="1" applyBorder="1"/>
    <xf numFmtId="0" fontId="15" fillId="4" borderId="1" xfId="0" applyFont="1" applyFill="1" applyBorder="1"/>
    <xf numFmtId="2" fontId="18" fillId="0" borderId="0" xfId="0" applyNumberFormat="1" applyFont="1"/>
    <xf numFmtId="2" fontId="18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1" fontId="15" fillId="0" borderId="1" xfId="0" applyNumberFormat="1" applyFont="1" applyBorder="1"/>
    <xf numFmtId="49" fontId="20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2" fontId="22" fillId="0" borderId="0" xfId="0" applyNumberFormat="1" applyFont="1"/>
    <xf numFmtId="2" fontId="14" fillId="0" borderId="1" xfId="0" applyNumberFormat="1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" fontId="1" fillId="6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ill="1" applyBorder="1"/>
    <xf numFmtId="1" fontId="1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1" fillId="7" borderId="9" xfId="0" applyFont="1" applyFill="1" applyBorder="1" applyAlignment="1" applyProtection="1">
      <alignment horizontal="center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49" fontId="0" fillId="0" borderId="9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" fillId="7" borderId="1" xfId="0" applyFont="1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locked="0"/>
    </xf>
    <xf numFmtId="1" fontId="0" fillId="0" borderId="0" xfId="0" applyNumberFormat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5" fillId="6" borderId="1" xfId="0" applyFont="1" applyFill="1" applyBorder="1" applyAlignment="1">
      <alignment horizontal="center"/>
    </xf>
    <xf numFmtId="2" fontId="15" fillId="6" borderId="1" xfId="0" applyNumberFormat="1" applyFont="1" applyFill="1" applyBorder="1" applyAlignment="1">
      <alignment horizontal="center"/>
    </xf>
    <xf numFmtId="1" fontId="15" fillId="6" borderId="1" xfId="0" applyNumberFormat="1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7" fillId="0" borderId="0" xfId="0" applyFont="1"/>
    <xf numFmtId="2" fontId="27" fillId="0" borderId="0" xfId="0" applyNumberFormat="1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2" fontId="26" fillId="0" borderId="0" xfId="0" applyNumberFormat="1" applyFont="1"/>
    <xf numFmtId="1" fontId="15" fillId="0" borderId="1" xfId="0" applyNumberFormat="1" applyFont="1" applyBorder="1" applyAlignment="1">
      <alignment horizontal="center"/>
    </xf>
    <xf numFmtId="0" fontId="29" fillId="0" borderId="0" xfId="0" applyFont="1"/>
    <xf numFmtId="49" fontId="20" fillId="3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right"/>
    </xf>
    <xf numFmtId="165" fontId="20" fillId="3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2" fontId="24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0" fillId="3" borderId="9" xfId="0" applyNumberFormat="1" applyFill="1" applyBorder="1"/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1" xfId="0" applyFont="1" applyBorder="1"/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horizontal="center" wrapText="1"/>
      <protection locked="0"/>
    </xf>
    <xf numFmtId="0" fontId="32" fillId="0" borderId="13" xfId="0" applyFont="1" applyBorder="1" applyAlignment="1" applyProtection="1">
      <alignment horizontal="center"/>
      <protection locked="0"/>
    </xf>
    <xf numFmtId="0" fontId="32" fillId="0" borderId="14" xfId="0" applyFont="1" applyBorder="1" applyAlignment="1" applyProtection="1">
      <alignment horizontal="center" wrapText="1"/>
      <protection locked="0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9" xfId="0" applyFont="1" applyBorder="1" applyProtection="1">
      <protection locked="0"/>
    </xf>
    <xf numFmtId="0" fontId="34" fillId="0" borderId="9" xfId="0" applyFont="1" applyBorder="1" applyAlignment="1" applyProtection="1">
      <alignment horizontal="center"/>
      <protection locked="0"/>
    </xf>
    <xf numFmtId="0" fontId="32" fillId="0" borderId="9" xfId="0" applyFont="1" applyBorder="1" applyAlignment="1" applyProtection="1">
      <alignment horizontal="center"/>
      <protection locked="0"/>
    </xf>
    <xf numFmtId="0" fontId="32" fillId="0" borderId="1" xfId="0" applyFont="1" applyBorder="1" applyProtection="1"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32" fillId="0" borderId="0" xfId="0" applyFont="1"/>
    <xf numFmtId="0" fontId="35" fillId="0" borderId="0" xfId="0" applyFont="1"/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5" fillId="0" borderId="13" xfId="0" applyFont="1" applyBorder="1" applyProtection="1">
      <protection locked="0"/>
    </xf>
    <xf numFmtId="0" fontId="35" fillId="0" borderId="13" xfId="0" applyFont="1" applyBorder="1" applyAlignment="1" applyProtection="1">
      <alignment horizontal="center" wrapText="1"/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center" wrapText="1"/>
      <protection locked="0"/>
    </xf>
    <xf numFmtId="0" fontId="34" fillId="0" borderId="12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right"/>
      <protection locked="0"/>
    </xf>
    <xf numFmtId="0" fontId="32" fillId="9" borderId="1" xfId="0" applyFont="1" applyFill="1" applyBorder="1" applyAlignment="1" applyProtection="1">
      <alignment horizontal="left"/>
      <protection locked="0"/>
    </xf>
    <xf numFmtId="0" fontId="32" fillId="9" borderId="12" xfId="0" applyFont="1" applyFill="1" applyBorder="1" applyAlignment="1" applyProtection="1">
      <alignment horizontal="left"/>
      <protection locked="0"/>
    </xf>
    <xf numFmtId="0" fontId="32" fillId="9" borderId="1" xfId="0" applyFont="1" applyFill="1" applyBorder="1" applyProtection="1">
      <protection locked="0"/>
    </xf>
    <xf numFmtId="0" fontId="32" fillId="0" borderId="12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5" fillId="0" borderId="1" xfId="0" applyFont="1" applyBorder="1" applyProtection="1">
      <protection locked="0"/>
    </xf>
    <xf numFmtId="0" fontId="37" fillId="0" borderId="1" xfId="0" applyFont="1" applyBorder="1" applyAlignment="1" applyProtection="1">
      <alignment horizontal="left"/>
      <protection locked="0"/>
    </xf>
    <xf numFmtId="0" fontId="35" fillId="0" borderId="1" xfId="0" applyFont="1" applyBorder="1" applyAlignment="1" applyProtection="1">
      <alignment horizontal="left"/>
      <protection locked="0"/>
    </xf>
    <xf numFmtId="0" fontId="36" fillId="0" borderId="1" xfId="0" applyFont="1" applyBorder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5" fillId="0" borderId="9" xfId="0" applyFont="1" applyBorder="1" applyProtection="1">
      <protection locked="0"/>
    </xf>
    <xf numFmtId="0" fontId="35" fillId="0" borderId="9" xfId="0" applyFont="1" applyBorder="1" applyAlignment="1" applyProtection="1">
      <alignment horizontal="left"/>
      <protection locked="0"/>
    </xf>
    <xf numFmtId="0" fontId="37" fillId="0" borderId="9" xfId="0" applyFont="1" applyBorder="1" applyAlignment="1" applyProtection="1">
      <alignment horizontal="left"/>
      <protection locked="0"/>
    </xf>
    <xf numFmtId="0" fontId="32" fillId="0" borderId="9" xfId="0" applyFont="1" applyBorder="1" applyAlignment="1" applyProtection="1">
      <alignment horizontal="left"/>
      <protection locked="0"/>
    </xf>
    <xf numFmtId="0" fontId="32" fillId="9" borderId="0" xfId="0" applyFont="1" applyFill="1" applyAlignment="1" applyProtection="1">
      <alignment horizontal="left"/>
      <protection locked="0"/>
    </xf>
    <xf numFmtId="0" fontId="37" fillId="0" borderId="1" xfId="0" applyFont="1" applyBorder="1" applyProtection="1">
      <protection locked="0"/>
    </xf>
    <xf numFmtId="0" fontId="32" fillId="9" borderId="0" xfId="0" applyFont="1" applyFill="1" applyProtection="1">
      <protection locked="0"/>
    </xf>
    <xf numFmtId="0" fontId="32" fillId="0" borderId="2" xfId="0" applyFont="1" applyBorder="1" applyProtection="1">
      <protection locked="0"/>
    </xf>
    <xf numFmtId="0" fontId="32" fillId="0" borderId="11" xfId="0" applyFont="1" applyBorder="1" applyAlignment="1" applyProtection="1">
      <alignment horizontal="left"/>
      <protection locked="0"/>
    </xf>
    <xf numFmtId="0" fontId="32" fillId="0" borderId="11" xfId="0" applyFont="1" applyBorder="1" applyProtection="1">
      <protection locked="0"/>
    </xf>
    <xf numFmtId="0" fontId="32" fillId="9" borderId="11" xfId="0" applyFont="1" applyFill="1" applyBorder="1" applyAlignment="1" applyProtection="1">
      <alignment horizontal="left"/>
      <protection locked="0"/>
    </xf>
    <xf numFmtId="0" fontId="37" fillId="9" borderId="1" xfId="0" applyFont="1" applyFill="1" applyBorder="1" applyAlignment="1" applyProtection="1">
      <alignment horizontal="left"/>
      <protection locked="0"/>
    </xf>
    <xf numFmtId="0" fontId="37" fillId="9" borderId="0" xfId="0" applyFont="1" applyFill="1" applyAlignment="1" applyProtection="1">
      <alignment horizontal="left"/>
      <protection locked="0"/>
    </xf>
    <xf numFmtId="0" fontId="32" fillId="10" borderId="1" xfId="0" applyFont="1" applyFill="1" applyBorder="1" applyAlignment="1" applyProtection="1">
      <alignment horizontal="left"/>
      <protection locked="0"/>
    </xf>
    <xf numFmtId="0" fontId="37" fillId="0" borderId="0" xfId="0" applyFont="1" applyProtection="1">
      <protection locked="0"/>
    </xf>
    <xf numFmtId="16" fontId="32" fillId="9" borderId="1" xfId="0" applyNumberFormat="1" applyFont="1" applyFill="1" applyBorder="1" applyProtection="1">
      <protection locked="0"/>
    </xf>
    <xf numFmtId="16" fontId="32" fillId="0" borderId="1" xfId="0" applyNumberFormat="1" applyFont="1" applyBorder="1" applyProtection="1">
      <protection locked="0"/>
    </xf>
    <xf numFmtId="0" fontId="32" fillId="0" borderId="1" xfId="0" applyFont="1" applyBorder="1" applyAlignment="1">
      <alignment horizontal="left"/>
    </xf>
    <xf numFmtId="16" fontId="32" fillId="0" borderId="0" xfId="0" applyNumberFormat="1" applyFont="1" applyAlignment="1" applyProtection="1">
      <alignment horizontal="left"/>
      <protection locked="0"/>
    </xf>
    <xf numFmtId="16" fontId="32" fillId="9" borderId="0" xfId="0" applyNumberFormat="1" applyFont="1" applyFill="1" applyAlignment="1" applyProtection="1">
      <alignment horizontal="left"/>
      <protection locked="0"/>
    </xf>
    <xf numFmtId="0" fontId="32" fillId="11" borderId="1" xfId="0" applyFont="1" applyFill="1" applyBorder="1" applyProtection="1">
      <protection locked="0"/>
    </xf>
    <xf numFmtId="0" fontId="32" fillId="3" borderId="1" xfId="0" applyFont="1" applyFill="1" applyBorder="1" applyAlignment="1" applyProtection="1">
      <alignment horizontal="right"/>
      <protection locked="0"/>
    </xf>
    <xf numFmtId="0" fontId="37" fillId="3" borderId="1" xfId="0" applyFont="1" applyFill="1" applyBorder="1" applyProtection="1">
      <protection locked="0"/>
    </xf>
    <xf numFmtId="0" fontId="0" fillId="9" borderId="0" xfId="0" applyFill="1"/>
    <xf numFmtId="0" fontId="39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4"/>
    </xf>
    <xf numFmtId="0" fontId="39" fillId="0" borderId="0" xfId="0" applyFont="1" applyAlignment="1">
      <alignment horizontal="left" vertical="center" indent="4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40" fillId="0" borderId="0" xfId="0" applyFont="1"/>
    <xf numFmtId="0" fontId="41" fillId="0" borderId="0" xfId="0" applyFont="1"/>
    <xf numFmtId="0" fontId="40" fillId="0" borderId="0" xfId="0" applyFont="1" applyProtection="1">
      <protection locked="0"/>
    </xf>
    <xf numFmtId="0" fontId="32" fillId="0" borderId="1" xfId="0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/>
    <xf numFmtId="166" fontId="0" fillId="0" borderId="0" xfId="0" applyNumberFormat="1"/>
    <xf numFmtId="0" fontId="30" fillId="0" borderId="0" xfId="0" applyFont="1"/>
    <xf numFmtId="2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2" fillId="13" borderId="1" xfId="0" applyFont="1" applyFill="1" applyBorder="1" applyAlignment="1" applyProtection="1">
      <alignment horizontal="left"/>
      <protection locked="0"/>
    </xf>
    <xf numFmtId="0" fontId="32" fillId="13" borderId="12" xfId="0" applyFont="1" applyFill="1" applyBorder="1" applyAlignment="1" applyProtection="1">
      <alignment horizontal="left"/>
      <protection locked="0"/>
    </xf>
    <xf numFmtId="0" fontId="32" fillId="13" borderId="1" xfId="0" applyFont="1" applyFill="1" applyBorder="1" applyProtection="1">
      <protection locked="0"/>
    </xf>
    <xf numFmtId="2" fontId="42" fillId="0" borderId="0" xfId="0" applyNumberFormat="1" applyFont="1"/>
    <xf numFmtId="0" fontId="15" fillId="0" borderId="1" xfId="0" applyFont="1" applyBorder="1"/>
    <xf numFmtId="0" fontId="11" fillId="0" borderId="0" xfId="0" applyFont="1"/>
    <xf numFmtId="0" fontId="44" fillId="0" borderId="0" xfId="0" applyFont="1" applyProtection="1">
      <protection locked="0"/>
    </xf>
    <xf numFmtId="2" fontId="15" fillId="2" borderId="1" xfId="0" applyNumberFormat="1" applyFont="1" applyFill="1" applyBorder="1" applyAlignment="1">
      <alignment horizontal="center"/>
    </xf>
    <xf numFmtId="0" fontId="45" fillId="0" borderId="12" xfId="0" applyFont="1" applyBorder="1" applyAlignment="1" applyProtection="1">
      <alignment horizontal="left"/>
      <protection locked="0"/>
    </xf>
    <xf numFmtId="0" fontId="46" fillId="4" borderId="2" xfId="0" applyFont="1" applyFill="1" applyBorder="1"/>
    <xf numFmtId="2" fontId="47" fillId="4" borderId="11" xfId="0" applyNumberFormat="1" applyFont="1" applyFill="1" applyBorder="1"/>
    <xf numFmtId="2" fontId="29" fillId="4" borderId="11" xfId="0" applyNumberFormat="1" applyFont="1" applyFill="1" applyBorder="1"/>
    <xf numFmtId="2" fontId="29" fillId="4" borderId="12" xfId="0" applyNumberFormat="1" applyFont="1" applyFill="1" applyBorder="1"/>
    <xf numFmtId="2" fontId="46" fillId="4" borderId="11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/>
    <xf numFmtId="49" fontId="48" fillId="0" borderId="20" xfId="0" applyNumberFormat="1" applyFont="1" applyBorder="1" applyAlignment="1">
      <alignment vertical="top" wrapText="1"/>
    </xf>
    <xf numFmtId="49" fontId="48" fillId="14" borderId="20" xfId="0" applyNumberFormat="1" applyFont="1" applyFill="1" applyBorder="1" applyAlignment="1">
      <alignment vertical="top" wrapText="1"/>
    </xf>
    <xf numFmtId="49" fontId="48" fillId="0" borderId="21" xfId="0" applyNumberFormat="1" applyFont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49" fontId="48" fillId="0" borderId="23" xfId="0" applyNumberFormat="1" applyFont="1" applyBorder="1" applyAlignment="1">
      <alignment vertical="top" wrapText="1"/>
    </xf>
    <xf numFmtId="49" fontId="0" fillId="0" borderId="24" xfId="0" applyNumberFormat="1" applyBorder="1" applyAlignment="1">
      <alignment vertical="top" wrapText="1"/>
    </xf>
    <xf numFmtId="49" fontId="0" fillId="0" borderId="25" xfId="0" applyNumberFormat="1" applyBorder="1" applyAlignment="1">
      <alignment vertical="top" wrapText="1"/>
    </xf>
    <xf numFmtId="0" fontId="43" fillId="0" borderId="0" xfId="0" applyFont="1"/>
    <xf numFmtId="0" fontId="0" fillId="0" borderId="24" xfId="0" applyBorder="1" applyAlignment="1">
      <alignment vertical="top" wrapText="1"/>
    </xf>
    <xf numFmtId="0" fontId="49" fillId="9" borderId="23" xfId="0" applyFont="1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50" fillId="13" borderId="1" xfId="0" applyFont="1" applyFill="1" applyBorder="1" applyAlignment="1" applyProtection="1">
      <alignment horizontal="left"/>
      <protection locked="0"/>
    </xf>
    <xf numFmtId="0" fontId="50" fillId="9" borderId="12" xfId="0" applyFont="1" applyFill="1" applyBorder="1" applyAlignment="1" applyProtection="1">
      <alignment horizontal="left"/>
      <protection locked="0"/>
    </xf>
    <xf numFmtId="0" fontId="50" fillId="0" borderId="12" xfId="0" applyFont="1" applyBorder="1" applyAlignment="1" applyProtection="1">
      <alignment horizontal="left"/>
      <protection locked="0"/>
    </xf>
    <xf numFmtId="0" fontId="51" fillId="6" borderId="1" xfId="0" applyFont="1" applyFill="1" applyBorder="1"/>
    <xf numFmtId="0" fontId="51" fillId="0" borderId="1" xfId="0" applyFont="1" applyBorder="1" applyAlignment="1">
      <alignment horizontal="center"/>
    </xf>
    <xf numFmtId="0" fontId="50" fillId="0" borderId="9" xfId="0" applyFont="1" applyBorder="1" applyAlignment="1" applyProtection="1">
      <alignment horizontal="left"/>
      <protection locked="0"/>
    </xf>
    <xf numFmtId="0" fontId="52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1" xfId="0" applyFont="1" applyBorder="1" applyAlignment="1">
      <alignment horizontal="left"/>
    </xf>
    <xf numFmtId="49" fontId="51" fillId="0" borderId="1" xfId="0" applyNumberFormat="1" applyFont="1" applyBorder="1"/>
    <xf numFmtId="2" fontId="51" fillId="0" borderId="1" xfId="0" applyNumberFormat="1" applyFont="1" applyBorder="1"/>
    <xf numFmtId="2" fontId="51" fillId="6" borderId="1" xfId="0" applyNumberFormat="1" applyFont="1" applyFill="1" applyBorder="1"/>
    <xf numFmtId="0" fontId="53" fillId="6" borderId="1" xfId="0" applyFont="1" applyFill="1" applyBorder="1" applyAlignment="1">
      <alignment horizontal="center"/>
    </xf>
    <xf numFmtId="166" fontId="51" fillId="0" borderId="1" xfId="0" applyNumberFormat="1" applyFont="1" applyBorder="1"/>
    <xf numFmtId="0" fontId="51" fillId="0" borderId="0" xfId="0" applyFont="1"/>
    <xf numFmtId="0" fontId="50" fillId="0" borderId="1" xfId="0" applyFont="1" applyBorder="1" applyAlignment="1" applyProtection="1">
      <alignment horizontal="right"/>
      <protection locked="0"/>
    </xf>
    <xf numFmtId="0" fontId="50" fillId="0" borderId="1" xfId="0" applyFont="1" applyBorder="1" applyAlignment="1" applyProtection="1">
      <alignment horizontal="left"/>
      <protection locked="0"/>
    </xf>
    <xf numFmtId="0" fontId="54" fillId="0" borderId="1" xfId="0" applyFont="1" applyBorder="1" applyAlignment="1">
      <alignment horizontal="center"/>
    </xf>
    <xf numFmtId="2" fontId="53" fillId="0" borderId="10" xfId="0" applyNumberFormat="1" applyFont="1" applyBorder="1" applyAlignment="1">
      <alignment horizontal="center"/>
    </xf>
    <xf numFmtId="2" fontId="51" fillId="3" borderId="1" xfId="0" applyNumberFormat="1" applyFont="1" applyFill="1" applyBorder="1"/>
    <xf numFmtId="0" fontId="51" fillId="3" borderId="1" xfId="0" applyFont="1" applyFill="1" applyBorder="1" applyAlignment="1">
      <alignment horizontal="center"/>
    </xf>
    <xf numFmtId="0" fontId="53" fillId="0" borderId="9" xfId="0" applyFont="1" applyBorder="1" applyAlignment="1">
      <alignment horizontal="center"/>
    </xf>
    <xf numFmtId="2" fontId="51" fillId="3" borderId="9" xfId="0" applyNumberFormat="1" applyFont="1" applyFill="1" applyBorder="1"/>
    <xf numFmtId="2" fontId="53" fillId="0" borderId="1" xfId="0" applyNumberFormat="1" applyFont="1" applyBorder="1" applyAlignment="1">
      <alignment horizontal="center"/>
    </xf>
    <xf numFmtId="0" fontId="50" fillId="0" borderId="1" xfId="0" applyFont="1" applyBorder="1" applyProtection="1">
      <protection locked="0"/>
    </xf>
    <xf numFmtId="0" fontId="51" fillId="12" borderId="1" xfId="0" applyFont="1" applyFill="1" applyBorder="1" applyAlignment="1">
      <alignment horizontal="center"/>
    </xf>
    <xf numFmtId="0" fontId="50" fillId="9" borderId="1" xfId="0" applyFont="1" applyFill="1" applyBorder="1" applyAlignment="1" applyProtection="1">
      <alignment horizontal="left"/>
      <protection locked="0"/>
    </xf>
    <xf numFmtId="0" fontId="50" fillId="0" borderId="1" xfId="0" applyFont="1" applyBorder="1" applyAlignment="1">
      <alignment horizontal="left"/>
    </xf>
    <xf numFmtId="0" fontId="50" fillId="9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horizontal="left"/>
      <protection locked="0"/>
    </xf>
    <xf numFmtId="0" fontId="51" fillId="0" borderId="1" xfId="0" applyFont="1" applyBorder="1" applyAlignment="1" applyProtection="1">
      <alignment horizontal="center"/>
      <protection locked="0"/>
    </xf>
    <xf numFmtId="0" fontId="55" fillId="0" borderId="1" xfId="0" applyFont="1" applyBorder="1" applyAlignment="1" applyProtection="1">
      <alignment horizontal="left"/>
      <protection locked="0"/>
    </xf>
    <xf numFmtId="0" fontId="51" fillId="0" borderId="9" xfId="0" applyFont="1" applyBorder="1" applyAlignment="1" applyProtection="1">
      <alignment horizontal="center"/>
      <protection locked="0"/>
    </xf>
    <xf numFmtId="0" fontId="51" fillId="0" borderId="9" xfId="0" applyFont="1" applyBorder="1" applyProtection="1">
      <protection locked="0"/>
    </xf>
    <xf numFmtId="0" fontId="53" fillId="7" borderId="1" xfId="0" applyFont="1" applyFill="1" applyBorder="1" applyAlignment="1" applyProtection="1">
      <alignment horizontal="center"/>
      <protection hidden="1"/>
    </xf>
    <xf numFmtId="0" fontId="53" fillId="7" borderId="1" xfId="0" applyFont="1" applyFill="1" applyBorder="1" applyAlignment="1" applyProtection="1">
      <alignment horizontal="center" vertical="center"/>
      <protection hidden="1"/>
    </xf>
    <xf numFmtId="0" fontId="53" fillId="7" borderId="9" xfId="0" applyFont="1" applyFill="1" applyBorder="1" applyAlignment="1" applyProtection="1">
      <alignment horizontal="center" vertical="center"/>
      <protection hidden="1"/>
    </xf>
    <xf numFmtId="49" fontId="51" fillId="0" borderId="9" xfId="0" applyNumberFormat="1" applyFont="1" applyBorder="1" applyProtection="1">
      <protection locked="0"/>
    </xf>
    <xf numFmtId="49" fontId="51" fillId="0" borderId="0" xfId="0" applyNumberFormat="1" applyFont="1" applyAlignment="1">
      <alignment horizontal="center"/>
    </xf>
    <xf numFmtId="49" fontId="51" fillId="0" borderId="0" xfId="0" applyNumberFormat="1" applyFont="1"/>
    <xf numFmtId="0" fontId="36" fillId="8" borderId="0" xfId="0" applyFont="1" applyFill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164" fontId="32" fillId="0" borderId="0" xfId="0" applyNumberFormat="1" applyFont="1" applyAlignment="1" applyProtection="1">
      <alignment horizontal="center"/>
      <protection locked="0"/>
    </xf>
    <xf numFmtId="0" fontId="33" fillId="8" borderId="16" xfId="0" applyFont="1" applyFill="1" applyBorder="1" applyAlignment="1" applyProtection="1">
      <alignment horizontal="center"/>
      <protection locked="0"/>
    </xf>
    <xf numFmtId="0" fontId="36" fillId="8" borderId="17" xfId="0" applyFont="1" applyFill="1" applyBorder="1" applyAlignment="1" applyProtection="1">
      <alignment horizontal="center"/>
      <protection locked="0"/>
    </xf>
    <xf numFmtId="0" fontId="36" fillId="8" borderId="18" xfId="0" applyFont="1" applyFill="1" applyBorder="1" applyAlignment="1" applyProtection="1">
      <alignment horizontal="center"/>
      <protection locked="0"/>
    </xf>
    <xf numFmtId="0" fontId="36" fillId="8" borderId="19" xfId="0" applyFont="1" applyFill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6" fillId="8" borderId="2" xfId="0" applyFont="1" applyFill="1" applyBorder="1" applyAlignment="1" applyProtection="1">
      <alignment horizontal="center"/>
      <protection locked="0"/>
    </xf>
    <xf numFmtId="0" fontId="36" fillId="8" borderId="11" xfId="0" applyFon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>
      <alignment horizontal="left"/>
    </xf>
    <xf numFmtId="2" fontId="14" fillId="4" borderId="12" xfId="0" applyNumberFormat="1" applyFont="1" applyFill="1" applyBorder="1" applyAlignment="1">
      <alignment horizontal="left"/>
    </xf>
    <xf numFmtId="2" fontId="15" fillId="4" borderId="2" xfId="0" applyNumberFormat="1" applyFont="1" applyFill="1" applyBorder="1" applyAlignment="1">
      <alignment horizontal="left"/>
    </xf>
    <xf numFmtId="2" fontId="15" fillId="4" borderId="12" xfId="0" applyNumberFormat="1" applyFont="1" applyFill="1" applyBorder="1" applyAlignment="1">
      <alignment horizontal="left"/>
    </xf>
    <xf numFmtId="2" fontId="24" fillId="0" borderId="2" xfId="0" applyNumberFormat="1" applyFont="1" applyBorder="1" applyAlignment="1">
      <alignment horizontal="center"/>
    </xf>
    <xf numFmtId="2" fontId="24" fillId="0" borderId="11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  <color rgb="FFCCFFFF"/>
      <color rgb="FFCCFF99"/>
      <color rgb="FFA3FFFF"/>
      <color rgb="FFFF505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2</xdr:row>
      <xdr:rowOff>0</xdr:rowOff>
    </xdr:from>
    <xdr:to>
      <xdr:col>31</xdr:col>
      <xdr:colOff>275790</xdr:colOff>
      <xdr:row>30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8533" y="660399"/>
          <a:ext cx="6685056" cy="53424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SYSTEM"/>
      <sheetName val="PRE COMPETITIVE"/>
      <sheetName val="Rising Star Twirler"/>
      <sheetName val="Sheet 1"/>
      <sheetName val="Athlete List"/>
      <sheetName val="IND &amp; DUET"/>
      <sheetName val="SHORT PROGRAM"/>
      <sheetName val="GROUP SETS"/>
      <sheetName val="GROUP RESULTS"/>
      <sheetName val="DATA VALIDATION"/>
      <sheetName val="DROP DOWN LIST"/>
      <sheetName val="2017 Athlete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K268"/>
  <sheetViews>
    <sheetView topLeftCell="A137" workbookViewId="0">
      <selection activeCell="B159" sqref="B159:G165"/>
    </sheetView>
  </sheetViews>
  <sheetFormatPr defaultRowHeight="15"/>
  <cols>
    <col min="1" max="1" width="1.85546875" customWidth="1"/>
    <col min="2" max="2" width="4" style="135" customWidth="1"/>
    <col min="3" max="3" width="28.7109375" style="135" customWidth="1"/>
    <col min="4" max="4" width="4" style="135" customWidth="1"/>
    <col min="5" max="5" width="27.7109375" style="135" customWidth="1"/>
    <col min="6" max="6" width="4" style="135" customWidth="1"/>
    <col min="7" max="7" width="25.5703125" style="135" customWidth="1"/>
    <col min="8" max="8" width="2.85546875" style="135" customWidth="1"/>
    <col min="9" max="9" width="26.5703125" style="135" customWidth="1"/>
    <col min="10" max="10" width="2.7109375" customWidth="1"/>
    <col min="11" max="11" width="27" customWidth="1"/>
  </cols>
  <sheetData>
    <row r="1" spans="1:11" ht="23.25">
      <c r="A1" s="267" t="s">
        <v>165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5.75" thickBot="1">
      <c r="A2" s="268" t="s">
        <v>166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27" thickBot="1">
      <c r="B3" s="122"/>
      <c r="C3" s="123" t="s">
        <v>167</v>
      </c>
      <c r="D3" s="124"/>
      <c r="E3" s="125" t="s">
        <v>168</v>
      </c>
      <c r="F3" s="124"/>
      <c r="G3" s="126" t="s">
        <v>169</v>
      </c>
      <c r="H3" s="124"/>
      <c r="I3" s="126" t="s">
        <v>170</v>
      </c>
    </row>
    <row r="4" spans="1:11">
      <c r="B4" s="269" t="s">
        <v>171</v>
      </c>
      <c r="C4" s="269"/>
      <c r="D4" s="269"/>
      <c r="E4" s="269"/>
      <c r="F4" s="269"/>
      <c r="G4" s="269"/>
      <c r="H4" s="269"/>
      <c r="I4" s="269"/>
      <c r="K4" s="203"/>
    </row>
    <row r="5" spans="1:11">
      <c r="B5" s="127"/>
      <c r="C5" s="128" t="s">
        <v>48</v>
      </c>
      <c r="D5" s="129"/>
      <c r="E5" s="128" t="s">
        <v>48</v>
      </c>
      <c r="F5" s="129"/>
      <c r="G5" s="128" t="s">
        <v>48</v>
      </c>
      <c r="H5" s="129"/>
      <c r="I5" s="128" t="s">
        <v>48</v>
      </c>
    </row>
    <row r="6" spans="1:11">
      <c r="B6" s="127">
        <v>1</v>
      </c>
      <c r="C6" s="127" t="s">
        <v>172</v>
      </c>
      <c r="D6" s="127"/>
      <c r="E6" s="127" t="s">
        <v>173</v>
      </c>
      <c r="F6" s="127"/>
      <c r="G6" s="130" t="s">
        <v>174</v>
      </c>
      <c r="H6" s="127"/>
      <c r="I6" s="130" t="s">
        <v>175</v>
      </c>
    </row>
    <row r="7" spans="1:11">
      <c r="B7" s="130">
        <v>2</v>
      </c>
      <c r="C7" s="130" t="s">
        <v>176</v>
      </c>
      <c r="D7" s="130"/>
      <c r="E7" s="130" t="s">
        <v>177</v>
      </c>
      <c r="F7" s="130"/>
      <c r="G7" s="130" t="s">
        <v>178</v>
      </c>
      <c r="H7" s="130"/>
      <c r="I7" s="130" t="s">
        <v>179</v>
      </c>
    </row>
    <row r="8" spans="1:11">
      <c r="B8" s="130">
        <v>3</v>
      </c>
      <c r="C8" s="127" t="s">
        <v>180</v>
      </c>
      <c r="D8" s="130"/>
      <c r="E8" s="127" t="s">
        <v>181</v>
      </c>
      <c r="F8" s="130"/>
      <c r="G8" s="127" t="s">
        <v>182</v>
      </c>
      <c r="H8" s="130"/>
      <c r="I8" s="127" t="s">
        <v>183</v>
      </c>
    </row>
    <row r="9" spans="1:11">
      <c r="B9" s="130">
        <v>4</v>
      </c>
      <c r="C9" s="127" t="s">
        <v>184</v>
      </c>
      <c r="D9" s="130"/>
      <c r="E9" s="127" t="s">
        <v>185</v>
      </c>
      <c r="F9" s="130"/>
      <c r="G9" s="127" t="s">
        <v>186</v>
      </c>
      <c r="H9" s="130"/>
      <c r="I9" s="127" t="s">
        <v>187</v>
      </c>
    </row>
    <row r="10" spans="1:11">
      <c r="B10" s="130">
        <v>5</v>
      </c>
      <c r="C10" s="127" t="s">
        <v>188</v>
      </c>
      <c r="D10" s="130"/>
      <c r="E10" s="127" t="s">
        <v>189</v>
      </c>
      <c r="F10" s="130"/>
      <c r="G10" s="127" t="s">
        <v>190</v>
      </c>
      <c r="H10" s="130"/>
      <c r="I10" s="127" t="s">
        <v>191</v>
      </c>
    </row>
    <row r="11" spans="1:11">
      <c r="B11" s="130">
        <v>6</v>
      </c>
      <c r="C11" s="127" t="s">
        <v>192</v>
      </c>
      <c r="D11" s="130"/>
      <c r="E11" s="127" t="s">
        <v>193</v>
      </c>
      <c r="F11" s="130"/>
      <c r="G11" s="127"/>
      <c r="H11" s="130"/>
      <c r="I11" s="127" t="s">
        <v>194</v>
      </c>
    </row>
    <row r="12" spans="1:11">
      <c r="B12" s="130"/>
      <c r="C12" s="128" t="s">
        <v>49</v>
      </c>
      <c r="D12" s="130"/>
      <c r="E12" s="128" t="s">
        <v>49</v>
      </c>
      <c r="F12" s="130"/>
      <c r="G12" s="128" t="s">
        <v>49</v>
      </c>
      <c r="H12" s="130"/>
      <c r="I12" s="128" t="s">
        <v>49</v>
      </c>
    </row>
    <row r="13" spans="1:11">
      <c r="B13" s="130">
        <v>7</v>
      </c>
      <c r="C13" s="130" t="s">
        <v>195</v>
      </c>
      <c r="D13" s="130"/>
      <c r="E13" s="127" t="s">
        <v>196</v>
      </c>
      <c r="F13" s="130"/>
      <c r="G13" s="130" t="s">
        <v>197</v>
      </c>
      <c r="H13" s="130"/>
      <c r="I13" s="130" t="s">
        <v>198</v>
      </c>
    </row>
    <row r="14" spans="1:11">
      <c r="B14" s="130">
        <v>8</v>
      </c>
      <c r="C14" s="130" t="s">
        <v>199</v>
      </c>
      <c r="D14" s="130"/>
      <c r="E14" s="130" t="s">
        <v>200</v>
      </c>
      <c r="F14" s="130"/>
      <c r="G14" s="130" t="s">
        <v>201</v>
      </c>
      <c r="H14" s="130"/>
      <c r="I14" s="130" t="s">
        <v>202</v>
      </c>
    </row>
    <row r="15" spans="1:11">
      <c r="B15" s="130">
        <v>9</v>
      </c>
      <c r="C15" s="130" t="s">
        <v>203</v>
      </c>
      <c r="D15" s="130"/>
      <c r="E15" s="130" t="s">
        <v>204</v>
      </c>
      <c r="F15" s="130"/>
      <c r="G15" s="130" t="s">
        <v>205</v>
      </c>
      <c r="H15" s="130"/>
      <c r="I15" s="130" t="s">
        <v>206</v>
      </c>
    </row>
    <row r="16" spans="1:11">
      <c r="B16" s="130">
        <v>10</v>
      </c>
      <c r="C16" s="130"/>
      <c r="D16" s="130"/>
      <c r="E16" s="130" t="s">
        <v>207</v>
      </c>
      <c r="F16" s="130"/>
      <c r="G16" s="130" t="s">
        <v>208</v>
      </c>
      <c r="H16" s="130"/>
      <c r="I16" s="130" t="s">
        <v>209</v>
      </c>
    </row>
    <row r="17" spans="2:11">
      <c r="B17" s="130"/>
      <c r="C17" s="131" t="s">
        <v>23</v>
      </c>
      <c r="D17" s="130"/>
      <c r="E17" s="131" t="s">
        <v>23</v>
      </c>
      <c r="F17" s="130"/>
      <c r="G17" s="131" t="s">
        <v>23</v>
      </c>
      <c r="H17" s="130"/>
      <c r="I17" s="131" t="s">
        <v>23</v>
      </c>
    </row>
    <row r="18" spans="2:11">
      <c r="B18" s="130">
        <v>11</v>
      </c>
      <c r="C18" s="132" t="s">
        <v>185</v>
      </c>
      <c r="D18" s="130"/>
      <c r="E18" s="132" t="s">
        <v>192</v>
      </c>
      <c r="F18" s="130"/>
      <c r="G18" s="132" t="s">
        <v>187</v>
      </c>
      <c r="H18" s="130"/>
      <c r="I18" s="132" t="s">
        <v>182</v>
      </c>
    </row>
    <row r="19" spans="2:11">
      <c r="B19" s="130">
        <v>12</v>
      </c>
      <c r="C19" s="132" t="s">
        <v>205</v>
      </c>
      <c r="D19" s="130"/>
      <c r="E19" s="132" t="s">
        <v>186</v>
      </c>
      <c r="F19" s="130"/>
      <c r="G19" s="132" t="s">
        <v>179</v>
      </c>
      <c r="H19" s="130"/>
      <c r="I19" s="132" t="s">
        <v>193</v>
      </c>
    </row>
    <row r="20" spans="2:11">
      <c r="B20" s="130">
        <v>13</v>
      </c>
      <c r="C20" s="132" t="s">
        <v>178</v>
      </c>
      <c r="D20" s="130"/>
      <c r="E20" s="132" t="s">
        <v>172</v>
      </c>
      <c r="F20" s="130"/>
      <c r="G20" s="132" t="s">
        <v>194</v>
      </c>
      <c r="H20" s="130"/>
      <c r="I20" s="132" t="s">
        <v>177</v>
      </c>
    </row>
    <row r="21" spans="2:11">
      <c r="B21" s="130">
        <v>14</v>
      </c>
      <c r="C21" s="132" t="s">
        <v>173</v>
      </c>
      <c r="D21" s="130"/>
      <c r="E21" s="132" t="s">
        <v>175</v>
      </c>
      <c r="F21" s="130"/>
      <c r="G21" s="132" t="s">
        <v>183</v>
      </c>
      <c r="H21" s="130"/>
      <c r="I21" s="132" t="s">
        <v>188</v>
      </c>
    </row>
    <row r="22" spans="2:11">
      <c r="B22" s="130">
        <v>15</v>
      </c>
      <c r="C22" s="132" t="s">
        <v>190</v>
      </c>
      <c r="D22" s="130"/>
      <c r="E22" s="132" t="s">
        <v>180</v>
      </c>
      <c r="F22" s="130"/>
      <c r="G22" s="132" t="s">
        <v>195</v>
      </c>
      <c r="H22" s="130"/>
      <c r="I22" s="132" t="s">
        <v>206</v>
      </c>
    </row>
    <row r="23" spans="2:11">
      <c r="B23" s="130">
        <v>16</v>
      </c>
      <c r="C23" s="132" t="s">
        <v>181</v>
      </c>
      <c r="D23" s="130"/>
      <c r="E23" s="132" t="s">
        <v>202</v>
      </c>
      <c r="F23" s="130"/>
      <c r="G23" s="132" t="s">
        <v>207</v>
      </c>
      <c r="H23" s="130"/>
      <c r="I23" s="132" t="s">
        <v>200</v>
      </c>
    </row>
    <row r="24" spans="2:11">
      <c r="B24" s="130">
        <v>17</v>
      </c>
      <c r="C24" s="132" t="s">
        <v>208</v>
      </c>
      <c r="D24" s="130"/>
      <c r="E24" s="132" t="s">
        <v>210</v>
      </c>
      <c r="F24" s="130"/>
      <c r="G24" s="132" t="s">
        <v>211</v>
      </c>
      <c r="H24" s="130"/>
      <c r="I24" s="132" t="s">
        <v>184</v>
      </c>
    </row>
    <row r="25" spans="2:11">
      <c r="B25" s="130">
        <v>18</v>
      </c>
      <c r="C25" s="132" t="s">
        <v>174</v>
      </c>
      <c r="D25" s="130"/>
      <c r="E25" s="132" t="s">
        <v>209</v>
      </c>
      <c r="F25" s="130"/>
      <c r="G25" s="132" t="s">
        <v>191</v>
      </c>
      <c r="H25" s="130"/>
      <c r="I25" s="132"/>
    </row>
    <row r="26" spans="2:11">
      <c r="B26" s="130"/>
      <c r="C26" s="131" t="s">
        <v>24</v>
      </c>
      <c r="D26" s="130"/>
      <c r="E26" s="131" t="s">
        <v>24</v>
      </c>
      <c r="F26" s="130"/>
      <c r="G26" s="131" t="s">
        <v>24</v>
      </c>
      <c r="H26" s="130"/>
      <c r="I26" s="131" t="s">
        <v>24</v>
      </c>
    </row>
    <row r="27" spans="2:11">
      <c r="B27" s="130">
        <v>19</v>
      </c>
      <c r="C27" s="130" t="s">
        <v>204</v>
      </c>
      <c r="D27" s="130"/>
      <c r="E27" s="130" t="s">
        <v>203</v>
      </c>
      <c r="F27" s="130"/>
      <c r="G27" s="130" t="s">
        <v>199</v>
      </c>
      <c r="H27" s="130"/>
      <c r="I27" s="130" t="s">
        <v>201</v>
      </c>
    </row>
    <row r="28" spans="2:11">
      <c r="B28" s="130">
        <v>20</v>
      </c>
      <c r="C28" s="130" t="s">
        <v>198</v>
      </c>
      <c r="D28" s="130"/>
      <c r="E28" s="130" t="s">
        <v>176</v>
      </c>
      <c r="F28" s="130"/>
      <c r="G28" s="130" t="s">
        <v>196</v>
      </c>
      <c r="H28" s="130"/>
      <c r="I28" s="130" t="s">
        <v>197</v>
      </c>
    </row>
    <row r="29" spans="2:11">
      <c r="B29" s="130"/>
      <c r="C29" s="131" t="s">
        <v>212</v>
      </c>
      <c r="D29" s="130"/>
      <c r="E29" s="131" t="s">
        <v>212</v>
      </c>
      <c r="F29" s="130"/>
      <c r="G29" s="131" t="s">
        <v>212</v>
      </c>
      <c r="H29" s="130"/>
      <c r="I29" s="131" t="s">
        <v>212</v>
      </c>
    </row>
    <row r="30" spans="2:11">
      <c r="B30" s="130">
        <v>21</v>
      </c>
      <c r="C30" s="132" t="s">
        <v>188</v>
      </c>
      <c r="D30" s="130"/>
      <c r="E30" s="132" t="s">
        <v>190</v>
      </c>
      <c r="F30" s="130"/>
      <c r="G30" s="132" t="s">
        <v>204</v>
      </c>
      <c r="H30" s="130"/>
      <c r="I30" s="132" t="s">
        <v>176</v>
      </c>
    </row>
    <row r="31" spans="2:11">
      <c r="B31" s="130">
        <v>22</v>
      </c>
      <c r="C31" s="132" t="s">
        <v>179</v>
      </c>
      <c r="D31" s="130"/>
      <c r="E31" s="132" t="s">
        <v>174</v>
      </c>
      <c r="F31" s="130"/>
      <c r="G31" s="132" t="s">
        <v>175</v>
      </c>
      <c r="H31" s="130"/>
      <c r="I31" s="132" t="s">
        <v>178</v>
      </c>
    </row>
    <row r="32" spans="2:11">
      <c r="B32" s="130">
        <v>23</v>
      </c>
      <c r="C32" s="132" t="s">
        <v>213</v>
      </c>
      <c r="D32" s="130"/>
      <c r="E32" s="132" t="s">
        <v>184</v>
      </c>
      <c r="F32" s="130"/>
      <c r="G32" s="132" t="s">
        <v>193</v>
      </c>
      <c r="H32" s="130"/>
      <c r="I32" s="132" t="s">
        <v>185</v>
      </c>
      <c r="K32" s="133" t="s">
        <v>214</v>
      </c>
    </row>
    <row r="33" spans="1:11">
      <c r="A33" s="134"/>
      <c r="B33" s="130">
        <v>24</v>
      </c>
      <c r="C33" s="132" t="s">
        <v>201</v>
      </c>
      <c r="D33" s="130"/>
      <c r="E33" s="132" t="s">
        <v>182</v>
      </c>
      <c r="F33" s="130"/>
      <c r="G33" s="132" t="s">
        <v>202</v>
      </c>
      <c r="H33" s="130"/>
      <c r="I33" s="132" t="s">
        <v>210</v>
      </c>
      <c r="J33" s="134"/>
      <c r="K33" s="134"/>
    </row>
    <row r="34" spans="1:11">
      <c r="B34" s="130">
        <v>25</v>
      </c>
      <c r="C34" s="132" t="s">
        <v>209</v>
      </c>
      <c r="D34" s="130"/>
      <c r="E34" s="132" t="s">
        <v>183</v>
      </c>
      <c r="F34" s="130"/>
      <c r="G34" s="132" t="s">
        <v>181</v>
      </c>
      <c r="H34" s="130"/>
      <c r="I34" s="132" t="s">
        <v>211</v>
      </c>
    </row>
    <row r="35" spans="1:11">
      <c r="B35" s="130">
        <v>26</v>
      </c>
      <c r="C35" s="132" t="s">
        <v>194</v>
      </c>
      <c r="D35" s="130"/>
      <c r="E35" s="132" t="s">
        <v>187</v>
      </c>
      <c r="F35" s="130"/>
      <c r="G35" s="132" t="s">
        <v>180</v>
      </c>
      <c r="H35" s="130"/>
      <c r="I35" s="132" t="s">
        <v>192</v>
      </c>
    </row>
    <row r="36" spans="1:11">
      <c r="B36" s="130">
        <v>27</v>
      </c>
      <c r="C36" s="132" t="s">
        <v>177</v>
      </c>
      <c r="D36" s="130"/>
      <c r="E36" s="132" t="s">
        <v>208</v>
      </c>
      <c r="F36" s="130"/>
      <c r="G36" s="132"/>
      <c r="H36" s="130"/>
      <c r="I36" s="132"/>
    </row>
    <row r="37" spans="1:11">
      <c r="B37" s="130"/>
      <c r="C37" s="131" t="s">
        <v>215</v>
      </c>
      <c r="D37" s="130"/>
      <c r="E37" s="131" t="s">
        <v>215</v>
      </c>
      <c r="F37" s="130"/>
      <c r="G37" s="131" t="s">
        <v>215</v>
      </c>
      <c r="H37" s="130"/>
      <c r="I37" s="131" t="s">
        <v>215</v>
      </c>
    </row>
    <row r="38" spans="1:11">
      <c r="B38" s="130">
        <v>28</v>
      </c>
      <c r="C38" s="130" t="s">
        <v>207</v>
      </c>
      <c r="D38" s="130"/>
      <c r="E38" s="130" t="s">
        <v>197</v>
      </c>
      <c r="F38" s="130"/>
      <c r="G38" s="130" t="s">
        <v>198</v>
      </c>
      <c r="H38" s="130"/>
      <c r="I38" s="130" t="s">
        <v>196</v>
      </c>
    </row>
    <row r="39" spans="1:11">
      <c r="B39" s="130">
        <v>29</v>
      </c>
      <c r="C39" s="130"/>
      <c r="D39" s="130"/>
      <c r="E39" s="130" t="s">
        <v>199</v>
      </c>
      <c r="F39" s="130"/>
      <c r="G39" s="130" t="s">
        <v>203</v>
      </c>
      <c r="H39" s="130"/>
      <c r="I39" s="130"/>
    </row>
    <row r="40" spans="1:11">
      <c r="B40" s="130"/>
      <c r="C40" s="131" t="s">
        <v>31</v>
      </c>
      <c r="D40" s="130"/>
      <c r="E40" s="131" t="s">
        <v>31</v>
      </c>
      <c r="F40" s="130"/>
      <c r="G40" s="131" t="s">
        <v>31</v>
      </c>
      <c r="H40" s="130"/>
      <c r="I40" s="131" t="s">
        <v>31</v>
      </c>
    </row>
    <row r="41" spans="1:11">
      <c r="B41" s="130">
        <v>30</v>
      </c>
      <c r="C41" s="132" t="s">
        <v>196</v>
      </c>
      <c r="D41" s="130"/>
      <c r="E41" s="130" t="s">
        <v>198</v>
      </c>
      <c r="F41" s="130"/>
      <c r="G41" s="130" t="s">
        <v>197</v>
      </c>
      <c r="H41" s="130"/>
      <c r="I41" s="130" t="s">
        <v>204</v>
      </c>
    </row>
    <row r="42" spans="1:11">
      <c r="B42" s="130"/>
      <c r="C42" s="132"/>
      <c r="D42" s="130"/>
      <c r="E42" s="130"/>
      <c r="F42" s="130"/>
      <c r="G42" s="130"/>
      <c r="H42" s="130"/>
      <c r="I42" s="130" t="s">
        <v>203</v>
      </c>
    </row>
    <row r="43" spans="1:11">
      <c r="B43" s="130"/>
      <c r="C43" s="131" t="s">
        <v>216</v>
      </c>
      <c r="D43" s="130"/>
      <c r="E43" s="131" t="s">
        <v>216</v>
      </c>
      <c r="F43" s="130"/>
      <c r="G43" s="131" t="s">
        <v>216</v>
      </c>
      <c r="H43" s="130"/>
      <c r="I43" s="131" t="s">
        <v>216</v>
      </c>
    </row>
    <row r="44" spans="1:11">
      <c r="B44" s="132">
        <v>31</v>
      </c>
      <c r="C44" s="132" t="s">
        <v>203</v>
      </c>
      <c r="D44" s="132"/>
      <c r="E44" s="132" t="s">
        <v>196</v>
      </c>
      <c r="F44" s="132"/>
      <c r="G44" s="132"/>
      <c r="H44" s="132"/>
      <c r="I44" s="132" t="s">
        <v>197</v>
      </c>
    </row>
    <row r="45" spans="1:11">
      <c r="B45" s="130"/>
      <c r="C45" s="131" t="s">
        <v>71</v>
      </c>
      <c r="D45" s="130"/>
      <c r="E45" s="131" t="s">
        <v>71</v>
      </c>
      <c r="F45" s="130"/>
      <c r="G45" s="131" t="s">
        <v>71</v>
      </c>
      <c r="H45" s="130"/>
      <c r="I45" s="131" t="s">
        <v>71</v>
      </c>
    </row>
    <row r="46" spans="1:11">
      <c r="B46" s="130">
        <v>32</v>
      </c>
      <c r="C46" s="132" t="s">
        <v>197</v>
      </c>
      <c r="D46" s="132"/>
      <c r="E46" s="132" t="s">
        <v>203</v>
      </c>
      <c r="F46" s="132"/>
      <c r="G46" s="132" t="s">
        <v>196</v>
      </c>
      <c r="H46" s="132"/>
      <c r="I46" s="132" t="s">
        <v>198</v>
      </c>
    </row>
    <row r="47" spans="1:11">
      <c r="C47" s="136"/>
      <c r="E47" s="136"/>
      <c r="G47" s="137"/>
      <c r="I47" s="137"/>
    </row>
    <row r="48" spans="1:11" ht="16.5" thickBot="1">
      <c r="A48" s="138"/>
      <c r="B48" s="270" t="s">
        <v>217</v>
      </c>
      <c r="C48" s="270"/>
      <c r="D48" s="270"/>
      <c r="E48" s="270"/>
      <c r="F48" s="270"/>
      <c r="G48" s="270"/>
      <c r="H48"/>
      <c r="I48"/>
    </row>
    <row r="49" spans="1:11" ht="30" thickBot="1">
      <c r="A49" s="138"/>
      <c r="B49" s="139"/>
      <c r="C49" s="140" t="s">
        <v>167</v>
      </c>
      <c r="D49" s="141"/>
      <c r="E49" s="142" t="s">
        <v>218</v>
      </c>
      <c r="F49" s="141"/>
      <c r="G49" s="142" t="s">
        <v>219</v>
      </c>
      <c r="H49"/>
      <c r="I49"/>
    </row>
    <row r="50" spans="1:11">
      <c r="B50" s="130"/>
      <c r="C50" s="143" t="s">
        <v>220</v>
      </c>
      <c r="D50" s="130"/>
      <c r="E50" s="143" t="s">
        <v>221</v>
      </c>
      <c r="F50" s="130"/>
      <c r="G50" s="143" t="s">
        <v>222</v>
      </c>
      <c r="H50"/>
      <c r="I50"/>
      <c r="K50" s="203"/>
    </row>
    <row r="51" spans="1:11">
      <c r="B51" s="144"/>
      <c r="C51" s="145" t="s">
        <v>223</v>
      </c>
      <c r="D51" s="144"/>
      <c r="E51" s="145" t="s">
        <v>224</v>
      </c>
      <c r="F51" s="144"/>
      <c r="G51" s="145" t="s">
        <v>225</v>
      </c>
      <c r="H51"/>
      <c r="I51"/>
    </row>
    <row r="52" spans="1:11">
      <c r="B52" s="144"/>
      <c r="C52" s="143" t="s">
        <v>226</v>
      </c>
      <c r="D52" s="144"/>
      <c r="E52" s="143" t="s">
        <v>227</v>
      </c>
      <c r="F52" s="144"/>
      <c r="G52" s="146" t="s">
        <v>228</v>
      </c>
      <c r="H52"/>
      <c r="I52"/>
    </row>
    <row r="53" spans="1:11">
      <c r="B53" s="144"/>
      <c r="C53" s="226" t="s">
        <v>229</v>
      </c>
      <c r="D53" s="144"/>
      <c r="E53" s="200" t="s">
        <v>230</v>
      </c>
      <c r="F53" s="144"/>
      <c r="G53" s="148" t="s">
        <v>231</v>
      </c>
      <c r="H53"/>
      <c r="I53"/>
    </row>
    <row r="54" spans="1:11">
      <c r="B54" s="144"/>
      <c r="C54" s="199" t="s">
        <v>232</v>
      </c>
      <c r="D54" s="144"/>
      <c r="E54" s="143" t="s">
        <v>233</v>
      </c>
      <c r="F54" s="144"/>
      <c r="G54" s="148" t="s">
        <v>234</v>
      </c>
      <c r="H54"/>
      <c r="I54" s="133" t="s">
        <v>235</v>
      </c>
    </row>
    <row r="55" spans="1:11">
      <c r="B55" s="144"/>
      <c r="C55" s="199" t="s">
        <v>236</v>
      </c>
      <c r="D55" s="144"/>
      <c r="E55" s="200" t="s">
        <v>223</v>
      </c>
      <c r="F55" s="144"/>
      <c r="G55" s="148" t="s">
        <v>237</v>
      </c>
      <c r="H55"/>
      <c r="I55"/>
    </row>
    <row r="56" spans="1:11">
      <c r="B56" s="144"/>
      <c r="C56" s="143" t="s">
        <v>238</v>
      </c>
      <c r="D56" s="144"/>
      <c r="E56" s="200" t="s">
        <v>239</v>
      </c>
      <c r="F56" s="144"/>
      <c r="G56" s="132" t="s">
        <v>240</v>
      </c>
      <c r="H56"/>
      <c r="I56"/>
    </row>
    <row r="57" spans="1:11">
      <c r="B57" s="144"/>
      <c r="C57" s="199" t="s">
        <v>466</v>
      </c>
      <c r="D57" s="144"/>
      <c r="E57" s="143" t="s">
        <v>242</v>
      </c>
      <c r="F57" s="144"/>
      <c r="G57" s="143" t="s">
        <v>242</v>
      </c>
      <c r="H57"/>
      <c r="I57"/>
    </row>
    <row r="58" spans="1:11">
      <c r="B58" s="144"/>
      <c r="C58" s="200" t="s">
        <v>241</v>
      </c>
      <c r="D58" s="144"/>
      <c r="E58" s="130" t="s">
        <v>244</v>
      </c>
      <c r="F58" s="144"/>
      <c r="G58" s="132" t="s">
        <v>244</v>
      </c>
      <c r="H58"/>
      <c r="I58"/>
    </row>
    <row r="59" spans="1:11">
      <c r="B59" s="144"/>
      <c r="C59" s="200" t="s">
        <v>245</v>
      </c>
      <c r="D59" s="144"/>
      <c r="E59" s="143"/>
      <c r="F59" s="144"/>
      <c r="G59" s="143"/>
      <c r="H59"/>
      <c r="I59"/>
    </row>
    <row r="60" spans="1:11">
      <c r="B60" s="136"/>
      <c r="D60" s="136"/>
      <c r="E60" s="136"/>
      <c r="F60" s="136"/>
      <c r="G60" s="137"/>
      <c r="H60" s="136"/>
      <c r="I60" s="137"/>
    </row>
    <row r="61" spans="1:11" ht="15.75">
      <c r="B61" s="271" t="s">
        <v>246</v>
      </c>
      <c r="C61" s="271"/>
      <c r="D61" s="271"/>
      <c r="E61" s="271"/>
      <c r="F61" s="271"/>
      <c r="G61" s="271"/>
      <c r="H61"/>
      <c r="J61" s="203"/>
    </row>
    <row r="62" spans="1:11">
      <c r="B62" s="130"/>
      <c r="C62" s="149" t="s">
        <v>247</v>
      </c>
      <c r="D62" s="149"/>
      <c r="E62" s="149" t="s">
        <v>248</v>
      </c>
      <c r="F62" s="149"/>
      <c r="G62" s="149" t="s">
        <v>249</v>
      </c>
      <c r="H62"/>
      <c r="I62" s="133" t="s">
        <v>250</v>
      </c>
    </row>
    <row r="63" spans="1:11">
      <c r="B63" s="130">
        <v>9</v>
      </c>
      <c r="C63" s="132" t="s">
        <v>251</v>
      </c>
      <c r="D63" s="144">
        <v>10</v>
      </c>
      <c r="E63" s="132" t="s">
        <v>252</v>
      </c>
      <c r="F63" s="144">
        <v>11</v>
      </c>
      <c r="G63" s="132" t="s">
        <v>253</v>
      </c>
      <c r="H63"/>
      <c r="I63"/>
    </row>
    <row r="64" spans="1:11">
      <c r="B64" s="130"/>
      <c r="C64" s="132"/>
      <c r="D64" s="144"/>
      <c r="E64" s="132"/>
      <c r="F64" s="144">
        <v>12</v>
      </c>
      <c r="G64" s="132" t="s">
        <v>254</v>
      </c>
      <c r="H64"/>
      <c r="I64"/>
    </row>
    <row r="65" spans="1:10">
      <c r="C65" s="136"/>
      <c r="D65" s="150"/>
      <c r="E65" s="136"/>
      <c r="F65" s="150"/>
      <c r="G65" s="136"/>
      <c r="H65"/>
      <c r="I65"/>
    </row>
    <row r="66" spans="1:10" ht="15.75">
      <c r="B66" s="266" t="s">
        <v>255</v>
      </c>
      <c r="C66" s="266"/>
      <c r="D66" s="266"/>
      <c r="E66" s="266"/>
      <c r="F66" s="266"/>
      <c r="G66" s="266"/>
      <c r="J66" s="204"/>
    </row>
    <row r="67" spans="1:10">
      <c r="B67" s="151"/>
      <c r="C67" s="152" t="s">
        <v>256</v>
      </c>
      <c r="D67" s="130"/>
      <c r="E67" s="152" t="s">
        <v>257</v>
      </c>
      <c r="F67" s="153"/>
      <c r="G67" s="152" t="s">
        <v>258</v>
      </c>
      <c r="I67" s="135" t="s">
        <v>259</v>
      </c>
    </row>
    <row r="68" spans="1:10">
      <c r="B68" s="130"/>
      <c r="C68" s="132" t="s">
        <v>245</v>
      </c>
      <c r="D68" s="130"/>
      <c r="E68" s="132" t="s">
        <v>260</v>
      </c>
      <c r="F68" s="132"/>
      <c r="G68" s="132" t="s">
        <v>232</v>
      </c>
    </row>
    <row r="69" spans="1:10" ht="15.75">
      <c r="B69" s="154"/>
      <c r="C69" s="132"/>
      <c r="D69" s="132"/>
      <c r="E69" s="132" t="s">
        <v>261</v>
      </c>
      <c r="F69" s="132"/>
      <c r="G69" s="132"/>
    </row>
    <row r="70" spans="1:10" ht="15.75">
      <c r="B70" s="155"/>
      <c r="C70" s="155"/>
      <c r="D70" s="155"/>
      <c r="E70" s="155"/>
      <c r="F70" s="155"/>
      <c r="G70" s="155"/>
    </row>
    <row r="71" spans="1:10" ht="15.75">
      <c r="A71" s="138" t="s">
        <v>262</v>
      </c>
      <c r="B71" s="266" t="s">
        <v>262</v>
      </c>
      <c r="C71" s="266"/>
      <c r="D71" s="266"/>
      <c r="E71" s="266"/>
      <c r="F71" s="266"/>
      <c r="G71" s="266"/>
      <c r="H71"/>
      <c r="I71"/>
    </row>
    <row r="72" spans="1:10">
      <c r="B72" s="156"/>
      <c r="C72" s="152" t="s">
        <v>263</v>
      </c>
      <c r="D72" s="127"/>
      <c r="E72" s="152" t="s">
        <v>264</v>
      </c>
      <c r="F72" s="157"/>
      <c r="G72" s="158" t="s">
        <v>265</v>
      </c>
      <c r="H72"/>
      <c r="I72"/>
      <c r="J72" s="203"/>
    </row>
    <row r="73" spans="1:10">
      <c r="B73" s="127">
        <v>1</v>
      </c>
      <c r="C73" s="132" t="s">
        <v>266</v>
      </c>
      <c r="D73" s="127"/>
      <c r="E73" s="159" t="s">
        <v>267</v>
      </c>
      <c r="F73" s="127"/>
      <c r="G73" s="132" t="s">
        <v>205</v>
      </c>
      <c r="H73"/>
      <c r="I73"/>
    </row>
    <row r="74" spans="1:10">
      <c r="B74" s="130">
        <v>2</v>
      </c>
      <c r="C74" s="152" t="s">
        <v>268</v>
      </c>
      <c r="D74" s="130"/>
      <c r="E74" s="130" t="s">
        <v>269</v>
      </c>
      <c r="F74" s="130"/>
      <c r="G74" s="159" t="s">
        <v>173</v>
      </c>
      <c r="H74"/>
      <c r="I74"/>
    </row>
    <row r="75" spans="1:10">
      <c r="B75" s="130">
        <v>3</v>
      </c>
      <c r="C75" s="159" t="s">
        <v>270</v>
      </c>
      <c r="D75" s="130"/>
      <c r="E75" s="152" t="s">
        <v>271</v>
      </c>
      <c r="F75" s="130"/>
      <c r="G75" s="159" t="s">
        <v>191</v>
      </c>
      <c r="H75"/>
      <c r="I75"/>
    </row>
    <row r="76" spans="1:10">
      <c r="B76" s="130">
        <v>4</v>
      </c>
      <c r="C76" s="159" t="s">
        <v>272</v>
      </c>
      <c r="D76" s="130"/>
      <c r="E76" s="127" t="s">
        <v>273</v>
      </c>
      <c r="F76" s="130"/>
      <c r="G76" s="159" t="s">
        <v>172</v>
      </c>
      <c r="H76"/>
      <c r="I76"/>
    </row>
    <row r="77" spans="1:10">
      <c r="B77" s="130">
        <v>5</v>
      </c>
      <c r="C77" s="159" t="s">
        <v>274</v>
      </c>
      <c r="D77" s="130"/>
      <c r="E77" s="127" t="s">
        <v>275</v>
      </c>
      <c r="F77" s="130"/>
      <c r="G77" s="159" t="s">
        <v>206</v>
      </c>
      <c r="H77"/>
      <c r="I77" s="133" t="s">
        <v>276</v>
      </c>
    </row>
    <row r="78" spans="1:10">
      <c r="B78" s="130">
        <v>6</v>
      </c>
      <c r="C78" s="152" t="s">
        <v>277</v>
      </c>
      <c r="D78" s="130"/>
      <c r="E78" s="127" t="s">
        <v>240</v>
      </c>
      <c r="F78" s="130"/>
      <c r="G78" s="159" t="s">
        <v>195</v>
      </c>
      <c r="H78"/>
      <c r="I78"/>
    </row>
    <row r="79" spans="1:10">
      <c r="B79" s="130">
        <v>7</v>
      </c>
      <c r="C79" s="159" t="s">
        <v>239</v>
      </c>
      <c r="D79" s="130"/>
      <c r="E79" s="127" t="s">
        <v>278</v>
      </c>
      <c r="F79" s="130"/>
      <c r="G79" s="159" t="s">
        <v>279</v>
      </c>
      <c r="H79"/>
      <c r="I79"/>
    </row>
    <row r="80" spans="1:10">
      <c r="B80" s="130">
        <v>8</v>
      </c>
      <c r="C80" s="159" t="s">
        <v>223</v>
      </c>
      <c r="D80" s="130"/>
      <c r="E80" s="130" t="s">
        <v>280</v>
      </c>
      <c r="F80" s="130"/>
      <c r="G80" s="152" t="s">
        <v>281</v>
      </c>
      <c r="H80"/>
      <c r="I80"/>
    </row>
    <row r="81" spans="1:11">
      <c r="B81" s="130">
        <v>9</v>
      </c>
      <c r="C81" s="152" t="s">
        <v>282</v>
      </c>
      <c r="D81" s="130"/>
      <c r="E81" s="127" t="s">
        <v>225</v>
      </c>
      <c r="F81" s="130"/>
      <c r="G81" s="159" t="s">
        <v>234</v>
      </c>
      <c r="H81"/>
      <c r="I81"/>
    </row>
    <row r="82" spans="1:11">
      <c r="B82" s="130">
        <v>10</v>
      </c>
      <c r="C82" s="159" t="s">
        <v>261</v>
      </c>
      <c r="D82" s="130"/>
      <c r="E82" s="152" t="s">
        <v>283</v>
      </c>
      <c r="F82" s="130"/>
      <c r="G82" s="159" t="s">
        <v>236</v>
      </c>
      <c r="H82"/>
      <c r="I82"/>
    </row>
    <row r="83" spans="1:11">
      <c r="B83" s="130">
        <v>11</v>
      </c>
      <c r="C83" s="152" t="s">
        <v>284</v>
      </c>
      <c r="D83" s="130"/>
      <c r="E83" s="159" t="s">
        <v>245</v>
      </c>
      <c r="F83" s="130"/>
      <c r="G83" s="159" t="s">
        <v>231</v>
      </c>
      <c r="H83"/>
      <c r="I83"/>
    </row>
    <row r="84" spans="1:11">
      <c r="B84" s="130">
        <v>12</v>
      </c>
      <c r="C84" s="159" t="s">
        <v>229</v>
      </c>
      <c r="D84" s="130"/>
      <c r="E84" s="159" t="s">
        <v>243</v>
      </c>
      <c r="F84" s="130"/>
      <c r="G84" s="159" t="s">
        <v>228</v>
      </c>
      <c r="H84"/>
      <c r="I84"/>
    </row>
    <row r="85" spans="1:11">
      <c r="B85" s="130">
        <v>13</v>
      </c>
      <c r="C85" s="159" t="s">
        <v>230</v>
      </c>
      <c r="D85" s="130"/>
      <c r="E85" s="159" t="s">
        <v>241</v>
      </c>
      <c r="F85" s="130"/>
      <c r="G85" s="159" t="s">
        <v>232</v>
      </c>
      <c r="H85"/>
      <c r="I85"/>
    </row>
    <row r="86" spans="1:11">
      <c r="B86" s="130"/>
      <c r="C86" s="152" t="s">
        <v>285</v>
      </c>
      <c r="D86" s="130"/>
      <c r="E86" s="152" t="s">
        <v>286</v>
      </c>
      <c r="F86" s="130"/>
      <c r="G86" s="159"/>
      <c r="H86"/>
      <c r="I86"/>
    </row>
    <row r="87" spans="1:11">
      <c r="B87" s="130">
        <v>14</v>
      </c>
      <c r="C87" s="159" t="s">
        <v>260</v>
      </c>
      <c r="D87" s="130"/>
      <c r="E87" s="159" t="s">
        <v>244</v>
      </c>
      <c r="F87" s="130"/>
      <c r="G87" s="159"/>
      <c r="H87"/>
      <c r="I87"/>
    </row>
    <row r="88" spans="1:11">
      <c r="C88" s="160"/>
      <c r="E88" s="136"/>
      <c r="G88" s="136"/>
      <c r="I88" s="136"/>
    </row>
    <row r="89" spans="1:11" ht="15.75">
      <c r="B89" s="271" t="s">
        <v>287</v>
      </c>
      <c r="C89" s="271"/>
      <c r="D89" s="271"/>
      <c r="E89" s="271"/>
      <c r="F89" s="271"/>
      <c r="G89" s="271"/>
      <c r="H89"/>
      <c r="I89"/>
    </row>
    <row r="90" spans="1:11">
      <c r="B90" s="130"/>
      <c r="C90" s="152" t="s">
        <v>288</v>
      </c>
      <c r="D90" s="130"/>
      <c r="E90" s="152" t="s">
        <v>289</v>
      </c>
      <c r="F90" s="130"/>
      <c r="G90" s="152" t="s">
        <v>290</v>
      </c>
      <c r="I90"/>
      <c r="J90" s="203"/>
    </row>
    <row r="91" spans="1:11">
      <c r="B91" s="130">
        <v>15</v>
      </c>
      <c r="C91" s="132" t="s">
        <v>269</v>
      </c>
      <c r="D91" s="130"/>
      <c r="E91" s="130" t="s">
        <v>210</v>
      </c>
      <c r="F91" s="130"/>
      <c r="G91" s="132" t="s">
        <v>275</v>
      </c>
      <c r="I91"/>
    </row>
    <row r="92" spans="1:11">
      <c r="B92" s="130">
        <v>16</v>
      </c>
      <c r="C92" s="130" t="s">
        <v>200</v>
      </c>
      <c r="D92" s="130"/>
      <c r="E92" s="132" t="s">
        <v>266</v>
      </c>
      <c r="F92" s="130"/>
      <c r="G92" s="132" t="s">
        <v>274</v>
      </c>
      <c r="I92"/>
    </row>
    <row r="93" spans="1:11">
      <c r="A93" s="135"/>
      <c r="B93" s="130">
        <v>17</v>
      </c>
      <c r="C93" s="132" t="s">
        <v>267</v>
      </c>
      <c r="D93" s="130"/>
      <c r="E93" s="152" t="s">
        <v>291</v>
      </c>
      <c r="F93" s="130"/>
      <c r="G93" s="130" t="s">
        <v>272</v>
      </c>
      <c r="J93" s="135"/>
      <c r="K93" s="135"/>
    </row>
    <row r="94" spans="1:11">
      <c r="A94" s="135"/>
      <c r="B94" s="130">
        <v>18</v>
      </c>
      <c r="C94" s="132" t="s">
        <v>191</v>
      </c>
      <c r="D94" s="130"/>
      <c r="E94" s="132" t="s">
        <v>223</v>
      </c>
      <c r="F94" s="130"/>
      <c r="G94" s="161" t="s">
        <v>292</v>
      </c>
      <c r="J94" s="135"/>
      <c r="K94" s="135"/>
    </row>
    <row r="95" spans="1:11">
      <c r="A95" s="135"/>
      <c r="B95" s="130">
        <v>19</v>
      </c>
      <c r="C95" s="132" t="s">
        <v>279</v>
      </c>
      <c r="D95" s="130"/>
      <c r="E95" s="152" t="s">
        <v>293</v>
      </c>
      <c r="F95" s="130"/>
      <c r="G95" s="130" t="s">
        <v>237</v>
      </c>
      <c r="J95" s="135"/>
      <c r="K95" s="135"/>
    </row>
    <row r="96" spans="1:11">
      <c r="A96" s="135"/>
      <c r="B96" s="130">
        <v>20</v>
      </c>
      <c r="C96" s="152" t="s">
        <v>294</v>
      </c>
      <c r="D96" s="130"/>
      <c r="E96" s="132" t="s">
        <v>230</v>
      </c>
      <c r="F96" s="130"/>
      <c r="G96" s="130" t="s">
        <v>273</v>
      </c>
      <c r="J96" s="135"/>
      <c r="K96" s="135"/>
    </row>
    <row r="97" spans="1:11">
      <c r="A97" s="135"/>
      <c r="B97" s="130">
        <v>21</v>
      </c>
      <c r="C97" s="132" t="s">
        <v>224</v>
      </c>
      <c r="D97" s="130"/>
      <c r="E97" s="132" t="s">
        <v>236</v>
      </c>
      <c r="F97" s="130"/>
      <c r="G97" s="132" t="s">
        <v>270</v>
      </c>
      <c r="I97" s="135" t="s">
        <v>295</v>
      </c>
      <c r="J97" s="135"/>
      <c r="K97" s="135"/>
    </row>
    <row r="98" spans="1:11">
      <c r="A98" s="135"/>
      <c r="B98" s="130">
        <v>22</v>
      </c>
      <c r="C98" s="152" t="s">
        <v>296</v>
      </c>
      <c r="D98" s="130"/>
      <c r="E98" s="132" t="s">
        <v>234</v>
      </c>
      <c r="F98" s="130"/>
      <c r="G98" s="132" t="s">
        <v>228</v>
      </c>
      <c r="H98"/>
      <c r="J98" s="135"/>
      <c r="K98" s="135"/>
    </row>
    <row r="99" spans="1:11">
      <c r="A99" s="135"/>
      <c r="B99" s="130">
        <v>23</v>
      </c>
      <c r="C99" s="132" t="s">
        <v>239</v>
      </c>
      <c r="D99" s="130"/>
      <c r="E99" s="132" t="s">
        <v>232</v>
      </c>
      <c r="F99" s="130"/>
      <c r="G99" s="132" t="s">
        <v>278</v>
      </c>
      <c r="H99"/>
      <c r="J99" s="135"/>
      <c r="K99" s="135"/>
    </row>
    <row r="100" spans="1:11">
      <c r="A100" s="135"/>
      <c r="B100" s="130">
        <v>24</v>
      </c>
      <c r="C100" s="132" t="s">
        <v>243</v>
      </c>
      <c r="D100" s="130"/>
      <c r="E100" s="130" t="s">
        <v>231</v>
      </c>
      <c r="F100" s="130"/>
      <c r="G100" s="132" t="s">
        <v>240</v>
      </c>
      <c r="H100"/>
      <c r="J100" s="135"/>
      <c r="K100" s="135"/>
    </row>
    <row r="101" spans="1:11">
      <c r="A101" s="135"/>
      <c r="B101" s="130">
        <v>25</v>
      </c>
      <c r="C101" s="152" t="s">
        <v>297</v>
      </c>
      <c r="D101" s="130"/>
      <c r="E101" s="152" t="s">
        <v>298</v>
      </c>
      <c r="F101" s="130"/>
      <c r="G101" s="130" t="s">
        <v>280</v>
      </c>
      <c r="H101"/>
      <c r="J101" s="135"/>
      <c r="K101" s="135"/>
    </row>
    <row r="102" spans="1:11">
      <c r="A102" s="135"/>
      <c r="B102" s="130">
        <v>26</v>
      </c>
      <c r="C102" s="132" t="s">
        <v>229</v>
      </c>
      <c r="D102" s="130"/>
      <c r="E102" s="132" t="s">
        <v>299</v>
      </c>
      <c r="F102" s="130"/>
      <c r="G102" s="132" t="s">
        <v>225</v>
      </c>
      <c r="H102"/>
      <c r="J102" s="135"/>
      <c r="K102" s="135"/>
    </row>
    <row r="103" spans="1:11">
      <c r="A103" s="135"/>
      <c r="B103" s="130">
        <v>27</v>
      </c>
      <c r="C103" s="152" t="s">
        <v>300</v>
      </c>
      <c r="D103" s="130"/>
      <c r="E103" s="132" t="s">
        <v>261</v>
      </c>
      <c r="F103" s="130"/>
      <c r="G103" s="152" t="s">
        <v>301</v>
      </c>
      <c r="H103"/>
      <c r="J103" s="135"/>
      <c r="K103" s="135"/>
    </row>
    <row r="104" spans="1:11">
      <c r="A104" s="135"/>
      <c r="B104" s="130">
        <v>28</v>
      </c>
      <c r="C104" s="132" t="s">
        <v>244</v>
      </c>
      <c r="D104" s="130"/>
      <c r="E104" s="152" t="s">
        <v>302</v>
      </c>
      <c r="F104" s="130"/>
      <c r="G104" s="130" t="s">
        <v>245</v>
      </c>
      <c r="H104"/>
      <c r="J104" s="135"/>
      <c r="K104" s="135"/>
    </row>
    <row r="105" spans="1:11">
      <c r="A105" s="135"/>
      <c r="B105" s="130">
        <v>29</v>
      </c>
      <c r="C105" s="152" t="s">
        <v>303</v>
      </c>
      <c r="D105" s="130"/>
      <c r="E105" s="132" t="s">
        <v>260</v>
      </c>
      <c r="F105" s="130"/>
      <c r="G105" s="130" t="s">
        <v>241</v>
      </c>
      <c r="H105"/>
      <c r="J105" s="135"/>
      <c r="K105" s="135"/>
    </row>
    <row r="106" spans="1:11">
      <c r="A106" s="135"/>
      <c r="B106" s="130">
        <v>30</v>
      </c>
      <c r="C106" s="132" t="s">
        <v>304</v>
      </c>
      <c r="D106" s="130"/>
      <c r="E106" s="152" t="s">
        <v>305</v>
      </c>
      <c r="F106" s="130"/>
      <c r="G106" s="152" t="s">
        <v>306</v>
      </c>
      <c r="H106"/>
      <c r="J106" s="135"/>
      <c r="K106" s="135"/>
    </row>
    <row r="107" spans="1:11">
      <c r="A107" s="135"/>
      <c r="B107" s="130">
        <v>31</v>
      </c>
      <c r="C107" s="132" t="s">
        <v>307</v>
      </c>
      <c r="D107" s="130"/>
      <c r="E107" s="132" t="s">
        <v>308</v>
      </c>
      <c r="F107" s="130"/>
      <c r="G107" s="132" t="s">
        <v>309</v>
      </c>
      <c r="H107"/>
      <c r="J107" s="135"/>
      <c r="K107" s="135"/>
    </row>
    <row r="108" spans="1:11">
      <c r="A108" s="135"/>
      <c r="B108" s="130">
        <v>32</v>
      </c>
      <c r="C108" s="132"/>
      <c r="D108" s="130"/>
      <c r="E108" s="132" t="s">
        <v>310</v>
      </c>
      <c r="F108" s="130"/>
      <c r="G108" s="132" t="s">
        <v>311</v>
      </c>
      <c r="H108"/>
      <c r="J108" s="135"/>
      <c r="K108" s="135"/>
    </row>
    <row r="109" spans="1:11">
      <c r="C109" s="162"/>
      <c r="G109" s="136"/>
      <c r="I109" s="136"/>
    </row>
    <row r="110" spans="1:11" ht="15.75">
      <c r="B110" s="271" t="s">
        <v>312</v>
      </c>
      <c r="C110" s="271"/>
      <c r="D110" s="271"/>
      <c r="E110" s="271"/>
      <c r="F110" s="271"/>
      <c r="G110" s="271"/>
      <c r="H110"/>
      <c r="I110"/>
    </row>
    <row r="111" spans="1:11">
      <c r="B111" s="130"/>
      <c r="C111" s="152" t="s">
        <v>313</v>
      </c>
      <c r="D111" s="130"/>
      <c r="E111" s="152" t="s">
        <v>314</v>
      </c>
      <c r="F111" s="130"/>
      <c r="G111" s="152" t="s">
        <v>315</v>
      </c>
      <c r="H111"/>
      <c r="I111"/>
      <c r="J111" s="203"/>
    </row>
    <row r="112" spans="1:11">
      <c r="B112" s="130">
        <v>33</v>
      </c>
      <c r="C112" s="132" t="s">
        <v>234</v>
      </c>
      <c r="D112" s="130"/>
      <c r="E112" s="147" t="s">
        <v>270</v>
      </c>
      <c r="F112" s="130"/>
      <c r="G112" s="132" t="s">
        <v>266</v>
      </c>
      <c r="H112"/>
      <c r="I112"/>
    </row>
    <row r="113" spans="2:10">
      <c r="B113" s="130">
        <v>34</v>
      </c>
      <c r="C113" s="147" t="s">
        <v>278</v>
      </c>
      <c r="D113" s="130"/>
      <c r="E113" s="145" t="s">
        <v>280</v>
      </c>
      <c r="F113" s="130"/>
      <c r="G113" s="152" t="s">
        <v>316</v>
      </c>
      <c r="H113"/>
      <c r="I113"/>
      <c r="J113" s="133" t="s">
        <v>317</v>
      </c>
    </row>
    <row r="114" spans="2:10">
      <c r="B114" s="130">
        <v>35</v>
      </c>
      <c r="C114" s="145" t="s">
        <v>225</v>
      </c>
      <c r="D114" s="130"/>
      <c r="E114" s="145" t="s">
        <v>273</v>
      </c>
      <c r="F114" s="130"/>
      <c r="G114" s="132" t="s">
        <v>279</v>
      </c>
      <c r="H114"/>
      <c r="I114"/>
    </row>
    <row r="115" spans="2:10">
      <c r="B115" s="130">
        <v>36</v>
      </c>
      <c r="C115" s="152" t="s">
        <v>318</v>
      </c>
      <c r="D115" s="130"/>
      <c r="E115" s="145" t="s">
        <v>274</v>
      </c>
      <c r="F115" s="130"/>
      <c r="G115" s="132" t="s">
        <v>267</v>
      </c>
      <c r="H115"/>
      <c r="I115"/>
    </row>
    <row r="116" spans="2:10">
      <c r="B116" s="130">
        <v>37</v>
      </c>
      <c r="C116" s="132" t="s">
        <v>236</v>
      </c>
      <c r="D116" s="130"/>
      <c r="E116" s="145" t="s">
        <v>275</v>
      </c>
      <c r="F116" s="130"/>
      <c r="G116" s="152" t="s">
        <v>319</v>
      </c>
      <c r="H116"/>
      <c r="I116" s="133" t="s">
        <v>320</v>
      </c>
    </row>
    <row r="117" spans="2:10">
      <c r="B117" s="130">
        <v>38</v>
      </c>
      <c r="C117" s="132" t="s">
        <v>232</v>
      </c>
      <c r="D117" s="130"/>
      <c r="E117" s="152" t="s">
        <v>321</v>
      </c>
      <c r="F117" s="130"/>
      <c r="G117" s="132" t="s">
        <v>243</v>
      </c>
      <c r="H117"/>
      <c r="I117"/>
    </row>
    <row r="118" spans="2:10">
      <c r="B118" s="130">
        <v>39</v>
      </c>
      <c r="C118" s="132" t="s">
        <v>231</v>
      </c>
      <c r="D118" s="130"/>
      <c r="E118" s="145" t="s">
        <v>224</v>
      </c>
      <c r="F118" s="130"/>
      <c r="G118" s="132" t="s">
        <v>223</v>
      </c>
      <c r="H118"/>
      <c r="I118"/>
    </row>
    <row r="119" spans="2:10">
      <c r="B119" s="130">
        <v>40</v>
      </c>
      <c r="C119" s="132" t="s">
        <v>228</v>
      </c>
      <c r="D119" s="130"/>
      <c r="E119" s="152" t="s">
        <v>322</v>
      </c>
      <c r="F119" s="130"/>
      <c r="G119" s="132" t="s">
        <v>239</v>
      </c>
      <c r="H119"/>
      <c r="I119"/>
    </row>
    <row r="120" spans="2:10">
      <c r="B120" s="130">
        <v>41</v>
      </c>
      <c r="C120" s="132" t="s">
        <v>237</v>
      </c>
      <c r="D120" s="130"/>
      <c r="E120" s="145" t="s">
        <v>241</v>
      </c>
      <c r="F120" s="130"/>
      <c r="G120" s="152" t="s">
        <v>323</v>
      </c>
      <c r="H120"/>
      <c r="I120"/>
    </row>
    <row r="121" spans="2:10">
      <c r="B121" s="130">
        <v>42</v>
      </c>
      <c r="C121" s="152" t="s">
        <v>324</v>
      </c>
      <c r="D121" s="130"/>
      <c r="E121" s="145" t="s">
        <v>245</v>
      </c>
      <c r="F121" s="130"/>
      <c r="G121" s="132" t="s">
        <v>229</v>
      </c>
      <c r="H121"/>
      <c r="I121"/>
    </row>
    <row r="122" spans="2:10">
      <c r="B122" s="130">
        <v>43</v>
      </c>
      <c r="C122" s="132" t="s">
        <v>244</v>
      </c>
      <c r="D122" s="130"/>
      <c r="E122" s="145"/>
      <c r="F122" s="130"/>
      <c r="G122" s="132" t="s">
        <v>230</v>
      </c>
      <c r="H122"/>
      <c r="I122"/>
    </row>
    <row r="123" spans="2:10">
      <c r="B123" s="163"/>
      <c r="C123" s="164"/>
      <c r="D123" s="165"/>
      <c r="E123" s="166"/>
      <c r="F123" s="165"/>
      <c r="G123" s="164"/>
      <c r="H123"/>
      <c r="I123"/>
    </row>
    <row r="124" spans="2:10" ht="15.75">
      <c r="B124" s="274" t="s">
        <v>325</v>
      </c>
      <c r="C124" s="275"/>
      <c r="D124" s="275"/>
      <c r="E124" s="275"/>
      <c r="F124" s="275"/>
      <c r="G124" s="275"/>
      <c r="H124"/>
      <c r="I124" s="133"/>
    </row>
    <row r="125" spans="2:10">
      <c r="B125" s="130"/>
      <c r="C125" s="167" t="s">
        <v>326</v>
      </c>
      <c r="D125" s="130"/>
      <c r="E125" s="167" t="s">
        <v>327</v>
      </c>
      <c r="F125" s="130"/>
      <c r="G125" s="167" t="s">
        <v>328</v>
      </c>
      <c r="H125"/>
      <c r="I125"/>
      <c r="J125" s="203"/>
    </row>
    <row r="126" spans="2:10">
      <c r="B126" s="130">
        <v>44</v>
      </c>
      <c r="C126" s="145" t="s">
        <v>241</v>
      </c>
      <c r="D126" s="130"/>
      <c r="E126" s="145" t="s">
        <v>229</v>
      </c>
      <c r="F126" s="130"/>
      <c r="G126" s="145" t="s">
        <v>232</v>
      </c>
      <c r="H126"/>
      <c r="I126"/>
    </row>
    <row r="127" spans="2:10">
      <c r="B127" s="130">
        <v>45</v>
      </c>
      <c r="C127" s="145" t="s">
        <v>245</v>
      </c>
      <c r="D127" s="130"/>
      <c r="E127" s="145" t="s">
        <v>230</v>
      </c>
      <c r="F127" s="130"/>
      <c r="G127" s="145" t="s">
        <v>236</v>
      </c>
      <c r="H127"/>
      <c r="I127" s="133" t="s">
        <v>259</v>
      </c>
    </row>
    <row r="128" spans="2:10">
      <c r="B128" s="130"/>
      <c r="C128" s="145"/>
      <c r="D128" s="130"/>
      <c r="E128" s="145"/>
      <c r="F128" s="130"/>
      <c r="G128" s="167" t="s">
        <v>329</v>
      </c>
      <c r="H128"/>
      <c r="I128"/>
    </row>
    <row r="129" spans="2:10">
      <c r="B129" s="130">
        <v>46</v>
      </c>
      <c r="C129" s="145"/>
      <c r="D129" s="130"/>
      <c r="E129" s="145"/>
      <c r="F129" s="130"/>
      <c r="G129" s="132" t="s">
        <v>244</v>
      </c>
      <c r="H129"/>
      <c r="I129"/>
    </row>
    <row r="130" spans="2:10">
      <c r="C130" s="168"/>
      <c r="E130" s="168"/>
      <c r="G130" s="136"/>
      <c r="I130" s="136"/>
    </row>
    <row r="131" spans="2:10" ht="15.75">
      <c r="B131" s="271" t="s">
        <v>330</v>
      </c>
      <c r="C131" s="271"/>
      <c r="D131" s="271"/>
      <c r="E131" s="271"/>
      <c r="F131" s="271"/>
      <c r="G131" s="271"/>
      <c r="H131"/>
      <c r="I131"/>
    </row>
    <row r="132" spans="2:10">
      <c r="B132" s="130"/>
      <c r="C132" s="161" t="s">
        <v>331</v>
      </c>
      <c r="D132" s="130"/>
      <c r="E132" s="161" t="s">
        <v>332</v>
      </c>
      <c r="F132" s="130"/>
      <c r="G132" s="152" t="s">
        <v>333</v>
      </c>
      <c r="H132"/>
      <c r="I132"/>
      <c r="J132" s="203"/>
    </row>
    <row r="133" spans="2:10">
      <c r="B133" s="130">
        <v>47</v>
      </c>
      <c r="C133" s="145" t="s">
        <v>278</v>
      </c>
      <c r="D133" s="130"/>
      <c r="E133" s="130" t="s">
        <v>279</v>
      </c>
      <c r="F133" s="130"/>
      <c r="G133" s="169" t="s">
        <v>270</v>
      </c>
      <c r="H133"/>
      <c r="I133"/>
    </row>
    <row r="134" spans="2:10">
      <c r="B134" s="130">
        <v>48</v>
      </c>
      <c r="C134" s="130" t="s">
        <v>225</v>
      </c>
      <c r="D134" s="130"/>
      <c r="E134" s="161" t="s">
        <v>334</v>
      </c>
      <c r="F134" s="130"/>
      <c r="G134" s="161" t="s">
        <v>335</v>
      </c>
      <c r="H134"/>
      <c r="I134"/>
    </row>
    <row r="135" spans="2:10">
      <c r="B135" s="130">
        <v>49</v>
      </c>
      <c r="C135" s="145" t="s">
        <v>275</v>
      </c>
      <c r="D135" s="130"/>
      <c r="E135" s="130" t="s">
        <v>231</v>
      </c>
      <c r="F135" s="130"/>
      <c r="G135" s="130" t="s">
        <v>224</v>
      </c>
      <c r="H135"/>
      <c r="I135"/>
    </row>
    <row r="136" spans="2:10">
      <c r="B136" s="130">
        <v>50</v>
      </c>
      <c r="C136" s="145" t="s">
        <v>240</v>
      </c>
      <c r="D136" s="130"/>
      <c r="E136" s="132" t="s">
        <v>236</v>
      </c>
      <c r="F136" s="130"/>
      <c r="G136" s="161" t="s">
        <v>336</v>
      </c>
      <c r="H136"/>
      <c r="I136" s="133" t="s">
        <v>337</v>
      </c>
    </row>
    <row r="137" spans="2:10">
      <c r="B137" s="130">
        <v>51</v>
      </c>
      <c r="C137" s="132" t="s">
        <v>234</v>
      </c>
      <c r="D137" s="130"/>
      <c r="E137" s="130" t="s">
        <v>230</v>
      </c>
      <c r="F137" s="130"/>
      <c r="G137" s="130" t="s">
        <v>239</v>
      </c>
      <c r="H137"/>
      <c r="I137"/>
    </row>
    <row r="138" spans="2:10">
      <c r="B138" s="130">
        <v>52</v>
      </c>
      <c r="C138" s="132" t="s">
        <v>232</v>
      </c>
      <c r="D138" s="130"/>
      <c r="E138" s="161" t="s">
        <v>338</v>
      </c>
      <c r="F138" s="130"/>
      <c r="G138" s="130" t="s">
        <v>243</v>
      </c>
      <c r="H138"/>
      <c r="I138"/>
    </row>
    <row r="139" spans="2:10">
      <c r="B139" s="130">
        <v>53</v>
      </c>
      <c r="C139" s="130" t="s">
        <v>273</v>
      </c>
      <c r="D139" s="130"/>
      <c r="E139" s="132" t="s">
        <v>229</v>
      </c>
      <c r="F139" s="130"/>
      <c r="G139" s="132" t="s">
        <v>223</v>
      </c>
      <c r="H139"/>
      <c r="I139"/>
    </row>
    <row r="140" spans="2:10">
      <c r="B140" s="130">
        <v>54</v>
      </c>
      <c r="C140" s="130" t="s">
        <v>228</v>
      </c>
      <c r="D140" s="130"/>
      <c r="E140" s="161" t="s">
        <v>339</v>
      </c>
      <c r="F140" s="130"/>
      <c r="G140" s="161" t="s">
        <v>340</v>
      </c>
      <c r="H140"/>
      <c r="I140"/>
    </row>
    <row r="141" spans="2:10">
      <c r="B141" s="130">
        <v>55</v>
      </c>
      <c r="C141" s="161" t="s">
        <v>341</v>
      </c>
      <c r="D141" s="130"/>
      <c r="E141" s="130" t="s">
        <v>241</v>
      </c>
      <c r="F141" s="130"/>
      <c r="G141" s="130" t="s">
        <v>299</v>
      </c>
      <c r="H141"/>
      <c r="I141"/>
    </row>
    <row r="142" spans="2:10">
      <c r="B142" s="130">
        <v>56</v>
      </c>
      <c r="C142" s="130" t="s">
        <v>261</v>
      </c>
      <c r="D142" s="130"/>
      <c r="E142" s="161" t="s">
        <v>342</v>
      </c>
      <c r="F142" s="130"/>
      <c r="G142" s="161" t="s">
        <v>343</v>
      </c>
      <c r="H142"/>
      <c r="I142"/>
    </row>
    <row r="143" spans="2:10">
      <c r="B143" s="130">
        <v>57</v>
      </c>
      <c r="C143" s="130" t="s">
        <v>260</v>
      </c>
      <c r="D143" s="130"/>
      <c r="E143" s="130" t="s">
        <v>244</v>
      </c>
      <c r="F143" s="130"/>
      <c r="G143" s="130" t="s">
        <v>245</v>
      </c>
      <c r="H143"/>
      <c r="I143"/>
    </row>
    <row r="144" spans="2:10">
      <c r="C144" s="162"/>
      <c r="E144" s="162"/>
      <c r="G144" s="170"/>
      <c r="I144" s="170"/>
    </row>
    <row r="145" spans="2:10" ht="15.75">
      <c r="B145" s="271" t="s">
        <v>344</v>
      </c>
      <c r="C145" s="271"/>
      <c r="D145" s="271"/>
      <c r="E145" s="271"/>
      <c r="F145" s="271"/>
      <c r="G145" s="271"/>
      <c r="H145"/>
      <c r="I145"/>
    </row>
    <row r="146" spans="2:10">
      <c r="B146" s="130"/>
      <c r="C146" s="161" t="s">
        <v>345</v>
      </c>
      <c r="D146" s="130"/>
      <c r="E146" s="161" t="s">
        <v>346</v>
      </c>
      <c r="F146" s="130"/>
      <c r="G146" s="161" t="s">
        <v>347</v>
      </c>
      <c r="H146"/>
      <c r="I146"/>
      <c r="J146" s="203"/>
    </row>
    <row r="147" spans="2:10">
      <c r="B147" s="130">
        <v>58</v>
      </c>
      <c r="C147" s="171" t="s">
        <v>266</v>
      </c>
      <c r="D147" s="130"/>
      <c r="E147" s="172" t="s">
        <v>279</v>
      </c>
      <c r="F147" s="130"/>
      <c r="G147" s="173" t="s">
        <v>234</v>
      </c>
      <c r="H147"/>
      <c r="I147"/>
    </row>
    <row r="148" spans="2:10">
      <c r="B148" s="130">
        <v>59</v>
      </c>
      <c r="C148" s="161" t="s">
        <v>348</v>
      </c>
      <c r="D148" s="130"/>
      <c r="E148" s="130" t="s">
        <v>269</v>
      </c>
      <c r="F148" s="130"/>
      <c r="G148" s="173" t="s">
        <v>232</v>
      </c>
      <c r="H148"/>
      <c r="I148"/>
      <c r="J148" s="203"/>
    </row>
    <row r="149" spans="2:10">
      <c r="B149" s="130">
        <v>60</v>
      </c>
      <c r="C149" s="130" t="s">
        <v>274</v>
      </c>
      <c r="D149" s="130"/>
      <c r="E149" s="130" t="s">
        <v>267</v>
      </c>
      <c r="F149" s="130"/>
      <c r="G149" s="130" t="s">
        <v>230</v>
      </c>
      <c r="H149"/>
      <c r="I149"/>
    </row>
    <row r="150" spans="2:10">
      <c r="B150" s="130">
        <v>61</v>
      </c>
      <c r="C150" s="161" t="s">
        <v>349</v>
      </c>
      <c r="D150" s="130"/>
      <c r="E150" s="161" t="s">
        <v>350</v>
      </c>
      <c r="F150" s="130"/>
      <c r="G150" s="130" t="s">
        <v>231</v>
      </c>
      <c r="H150"/>
      <c r="I150"/>
    </row>
    <row r="151" spans="2:10">
      <c r="B151" s="130">
        <v>62</v>
      </c>
      <c r="C151" s="130" t="s">
        <v>261</v>
      </c>
      <c r="D151" s="130"/>
      <c r="E151" s="147" t="s">
        <v>280</v>
      </c>
      <c r="F151" s="130"/>
      <c r="G151" s="147" t="s">
        <v>236</v>
      </c>
      <c r="H151"/>
      <c r="I151" s="133" t="s">
        <v>320</v>
      </c>
    </row>
    <row r="152" spans="2:10">
      <c r="B152" s="130">
        <v>63</v>
      </c>
      <c r="C152" s="130" t="s">
        <v>299</v>
      </c>
      <c r="D152" s="130"/>
      <c r="E152" s="147" t="s">
        <v>237</v>
      </c>
      <c r="F152" s="130"/>
      <c r="G152" s="161" t="s">
        <v>351</v>
      </c>
      <c r="H152"/>
      <c r="I152"/>
    </row>
    <row r="153" spans="2:10">
      <c r="B153" s="130">
        <v>64</v>
      </c>
      <c r="C153" s="161" t="s">
        <v>352</v>
      </c>
      <c r="D153" s="130"/>
      <c r="E153" s="147" t="s">
        <v>225</v>
      </c>
      <c r="F153" s="130"/>
      <c r="G153" s="147" t="s">
        <v>224</v>
      </c>
      <c r="H153"/>
      <c r="I153"/>
    </row>
    <row r="154" spans="2:10">
      <c r="B154" s="130">
        <v>65</v>
      </c>
      <c r="C154" s="130" t="s">
        <v>241</v>
      </c>
      <c r="D154" s="130"/>
      <c r="E154" s="147" t="s">
        <v>228</v>
      </c>
      <c r="F154" s="130"/>
      <c r="G154" s="161" t="s">
        <v>353</v>
      </c>
      <c r="H154"/>
      <c r="I154"/>
    </row>
    <row r="155" spans="2:10">
      <c r="B155" s="130">
        <v>66</v>
      </c>
      <c r="C155" s="130" t="s">
        <v>245</v>
      </c>
      <c r="D155" s="130"/>
      <c r="E155" s="147" t="s">
        <v>240</v>
      </c>
      <c r="F155" s="130"/>
      <c r="G155" s="130" t="s">
        <v>239</v>
      </c>
      <c r="H155"/>
      <c r="I155"/>
    </row>
    <row r="156" spans="2:10">
      <c r="B156" s="130">
        <v>67</v>
      </c>
      <c r="C156" s="161" t="s">
        <v>354</v>
      </c>
      <c r="D156" s="130"/>
      <c r="E156" s="161" t="s">
        <v>355</v>
      </c>
      <c r="F156" s="130"/>
      <c r="G156" s="130" t="s">
        <v>243</v>
      </c>
      <c r="H156"/>
      <c r="I156"/>
    </row>
    <row r="157" spans="2:10">
      <c r="B157" s="130">
        <v>68</v>
      </c>
      <c r="C157" s="173" t="s">
        <v>229</v>
      </c>
      <c r="D157" s="130"/>
      <c r="E157" s="130" t="s">
        <v>244</v>
      </c>
      <c r="F157" s="130"/>
      <c r="G157" s="147"/>
      <c r="H157"/>
      <c r="I157"/>
    </row>
    <row r="158" spans="2:10">
      <c r="C158" s="162"/>
      <c r="E158" s="174"/>
      <c r="G158" s="175"/>
      <c r="I158" s="175"/>
    </row>
    <row r="159" spans="2:10" ht="15.75">
      <c r="B159" s="272" t="s">
        <v>356</v>
      </c>
      <c r="C159" s="271"/>
      <c r="D159" s="271"/>
      <c r="E159" s="271"/>
      <c r="F159" s="271"/>
      <c r="G159" s="271"/>
      <c r="H159"/>
      <c r="I159"/>
      <c r="J159" s="193"/>
    </row>
    <row r="160" spans="2:10">
      <c r="B160" s="130"/>
      <c r="C160" s="152" t="s">
        <v>357</v>
      </c>
      <c r="D160" s="130"/>
      <c r="E160" s="152" t="s">
        <v>358</v>
      </c>
      <c r="F160" s="176"/>
      <c r="G160" s="161" t="s">
        <v>359</v>
      </c>
      <c r="H160"/>
      <c r="I160"/>
      <c r="J160" s="203"/>
    </row>
    <row r="161" spans="1:11">
      <c r="B161" s="130">
        <v>69</v>
      </c>
      <c r="C161" s="132" t="s">
        <v>230</v>
      </c>
      <c r="D161" s="144">
        <v>70</v>
      </c>
      <c r="E161" s="200" t="s">
        <v>223</v>
      </c>
      <c r="F161" s="130">
        <v>71</v>
      </c>
      <c r="G161" s="198" t="s">
        <v>232</v>
      </c>
      <c r="H161"/>
      <c r="I161" s="133" t="s">
        <v>276</v>
      </c>
    </row>
    <row r="162" spans="1:11">
      <c r="B162" s="130"/>
      <c r="C162" s="161" t="s">
        <v>360</v>
      </c>
      <c r="D162" s="144">
        <v>72</v>
      </c>
      <c r="E162" s="200" t="s">
        <v>239</v>
      </c>
      <c r="F162" s="130">
        <v>73</v>
      </c>
      <c r="G162" s="199" t="s">
        <v>236</v>
      </c>
      <c r="H162"/>
      <c r="I162"/>
    </row>
    <row r="163" spans="1:11">
      <c r="B163" s="130">
        <v>74</v>
      </c>
      <c r="C163" s="199" t="s">
        <v>466</v>
      </c>
      <c r="D163" s="177"/>
      <c r="E163" s="178"/>
      <c r="F163" s="130">
        <v>75</v>
      </c>
      <c r="G163" s="199"/>
      <c r="H163"/>
      <c r="I163"/>
    </row>
    <row r="164" spans="1:11">
      <c r="B164" s="130">
        <v>76</v>
      </c>
      <c r="C164" s="200" t="s">
        <v>241</v>
      </c>
      <c r="D164" s="144"/>
      <c r="E164" s="161" t="s">
        <v>361</v>
      </c>
      <c r="F164" s="130"/>
      <c r="G164" s="161" t="s">
        <v>361</v>
      </c>
      <c r="H164"/>
      <c r="I164"/>
    </row>
    <row r="165" spans="1:11">
      <c r="B165" s="130">
        <v>78</v>
      </c>
      <c r="C165" s="200" t="s">
        <v>245</v>
      </c>
      <c r="D165" s="144">
        <v>77</v>
      </c>
      <c r="E165" s="130" t="s">
        <v>244</v>
      </c>
      <c r="F165" s="130">
        <v>77</v>
      </c>
      <c r="G165" s="130" t="s">
        <v>244</v>
      </c>
      <c r="I165"/>
    </row>
    <row r="166" spans="1:11" ht="25.5">
      <c r="A166" s="273"/>
      <c r="B166" s="273"/>
      <c r="C166" s="273"/>
      <c r="D166" s="273"/>
      <c r="E166" s="273"/>
      <c r="F166" s="273"/>
      <c r="G166" s="273"/>
      <c r="H166" s="273"/>
      <c r="I166" s="273"/>
      <c r="J166" s="135"/>
      <c r="K166" s="135"/>
    </row>
    <row r="167" spans="1:11" ht="15.75">
      <c r="A167" s="179"/>
      <c r="C167" s="180"/>
      <c r="E167" s="180"/>
      <c r="G167" s="180"/>
      <c r="I167" s="180"/>
      <c r="J167" s="135"/>
      <c r="K167" s="135"/>
    </row>
    <row r="168" spans="1:11">
      <c r="A168" s="179"/>
      <c r="C168" s="133"/>
      <c r="E168" s="133"/>
      <c r="G168" s="181"/>
      <c r="I168"/>
      <c r="J168" s="135"/>
      <c r="K168" s="135"/>
    </row>
    <row r="169" spans="1:11">
      <c r="A169" s="179"/>
      <c r="C169" s="181"/>
      <c r="D169"/>
      <c r="E169" s="133"/>
      <c r="F169"/>
      <c r="G169" s="181"/>
      <c r="H169"/>
      <c r="I169"/>
      <c r="J169" s="135"/>
      <c r="K169" s="135"/>
    </row>
    <row r="170" spans="1:11">
      <c r="C170" s="181"/>
      <c r="D170"/>
      <c r="E170" s="133"/>
      <c r="F170"/>
      <c r="G170" s="181"/>
      <c r="H170"/>
      <c r="I170" s="181"/>
      <c r="K170" s="135"/>
    </row>
    <row r="171" spans="1:11">
      <c r="C171" s="181"/>
      <c r="D171"/>
      <c r="E171" s="133"/>
      <c r="F171"/>
      <c r="G171" s="181"/>
      <c r="H171"/>
      <c r="I171" s="181"/>
    </row>
    <row r="172" spans="1:11">
      <c r="C172" s="181"/>
      <c r="D172"/>
      <c r="E172" s="133"/>
      <c r="F172"/>
      <c r="H172"/>
    </row>
    <row r="173" spans="1:11" ht="15.75">
      <c r="C173" s="181"/>
      <c r="D173"/>
      <c r="E173" s="133"/>
      <c r="F173" s="182"/>
      <c r="G173" s="183"/>
      <c r="H173" s="182"/>
      <c r="I173" s="183"/>
    </row>
    <row r="174" spans="1:11" ht="15.75">
      <c r="C174" s="181"/>
      <c r="D174"/>
      <c r="E174" s="133"/>
      <c r="F174" s="182"/>
      <c r="G174" s="181"/>
      <c r="H174" s="182"/>
      <c r="I174" s="181"/>
    </row>
    <row r="175" spans="1:11" ht="15.75">
      <c r="C175" s="180"/>
      <c r="D175"/>
      <c r="E175" s="133"/>
      <c r="F175"/>
      <c r="G175" s="184"/>
      <c r="H175"/>
      <c r="I175" s="184"/>
    </row>
    <row r="176" spans="1:11" ht="15.75">
      <c r="C176" s="185"/>
      <c r="D176"/>
      <c r="E176" s="186"/>
      <c r="F176" s="182"/>
      <c r="G176" s="181"/>
      <c r="H176" s="182"/>
      <c r="I176" s="181"/>
    </row>
    <row r="177" spans="1:9" ht="15.75">
      <c r="C177" s="133"/>
      <c r="D177"/>
      <c r="E177" s="186"/>
      <c r="F177"/>
      <c r="G177" s="183"/>
      <c r="H177"/>
      <c r="I177" s="183"/>
    </row>
    <row r="178" spans="1:9" ht="15.75">
      <c r="C178" s="181"/>
      <c r="D178"/>
      <c r="E178" s="186"/>
      <c r="F178"/>
      <c r="G178" s="181"/>
      <c r="H178"/>
      <c r="I178" s="181"/>
    </row>
    <row r="179" spans="1:9" ht="18.75">
      <c r="C179" s="181"/>
      <c r="D179"/>
      <c r="E179" s="187"/>
      <c r="F179"/>
      <c r="G179" s="184"/>
      <c r="H179"/>
      <c r="I179" s="184"/>
    </row>
    <row r="180" spans="1:9">
      <c r="G180" s="181"/>
      <c r="I180" s="181"/>
    </row>
    <row r="181" spans="1:9">
      <c r="C181" s="133"/>
    </row>
    <row r="182" spans="1:9" ht="15.75">
      <c r="C182" s="180"/>
      <c r="E182" s="180"/>
    </row>
    <row r="183" spans="1:9" ht="15.75">
      <c r="E183" s="188"/>
      <c r="G183" s="183"/>
      <c r="I183" s="183"/>
    </row>
    <row r="184" spans="1:9">
      <c r="A184" s="135"/>
      <c r="B184"/>
      <c r="C184"/>
      <c r="D184"/>
      <c r="E184"/>
      <c r="F184"/>
      <c r="G184"/>
      <c r="H184"/>
      <c r="I184"/>
    </row>
    <row r="185" spans="1:9">
      <c r="A185" s="135"/>
      <c r="B185"/>
      <c r="C185"/>
      <c r="D185"/>
      <c r="E185"/>
      <c r="F185"/>
      <c r="G185"/>
      <c r="H185"/>
      <c r="I185"/>
    </row>
    <row r="186" spans="1:9">
      <c r="A186" s="135"/>
      <c r="B186"/>
      <c r="C186"/>
      <c r="D186"/>
      <c r="E186"/>
      <c r="F186"/>
      <c r="G186"/>
      <c r="H186"/>
      <c r="I186"/>
    </row>
    <row r="187" spans="1:9">
      <c r="A187" s="135"/>
      <c r="C187"/>
      <c r="D187"/>
      <c r="E187"/>
      <c r="F187"/>
      <c r="G187"/>
      <c r="H187"/>
      <c r="I187"/>
    </row>
    <row r="188" spans="1:9">
      <c r="A188" s="135"/>
      <c r="C188"/>
      <c r="D188"/>
      <c r="E188"/>
      <c r="F188"/>
      <c r="G188"/>
      <c r="H188"/>
      <c r="I188"/>
    </row>
    <row r="189" spans="1:9">
      <c r="A189" s="135"/>
      <c r="C189"/>
      <c r="D189"/>
      <c r="E189"/>
      <c r="F189"/>
      <c r="G189"/>
      <c r="H189"/>
      <c r="I189"/>
    </row>
    <row r="190" spans="1:9">
      <c r="A190" s="135"/>
      <c r="C190"/>
      <c r="D190"/>
      <c r="E190"/>
      <c r="F190"/>
      <c r="G190"/>
      <c r="H190"/>
      <c r="I190"/>
    </row>
    <row r="191" spans="1:9">
      <c r="A191" s="135"/>
      <c r="C191"/>
      <c r="D191"/>
      <c r="E191"/>
      <c r="F191"/>
      <c r="G191"/>
      <c r="H191"/>
      <c r="I191"/>
    </row>
    <row r="192" spans="1:9">
      <c r="A192" s="135"/>
      <c r="C192"/>
      <c r="D192"/>
      <c r="E192"/>
      <c r="F192"/>
      <c r="G192"/>
      <c r="H192"/>
      <c r="I192"/>
    </row>
    <row r="193" spans="1:9">
      <c r="A193" s="135"/>
      <c r="C193"/>
      <c r="D193"/>
      <c r="E193"/>
      <c r="F193"/>
      <c r="G193"/>
      <c r="H193"/>
      <c r="I193"/>
    </row>
    <row r="194" spans="1:9">
      <c r="A194" s="135"/>
      <c r="C194"/>
      <c r="D194"/>
      <c r="E194"/>
      <c r="F194"/>
      <c r="G194"/>
      <c r="H194"/>
      <c r="I194"/>
    </row>
    <row r="195" spans="1:9">
      <c r="A195" s="135"/>
      <c r="C195"/>
      <c r="D195"/>
      <c r="E195"/>
      <c r="F195"/>
      <c r="G195"/>
      <c r="H195"/>
      <c r="I195"/>
    </row>
    <row r="196" spans="1:9">
      <c r="A196" s="135"/>
      <c r="C196"/>
      <c r="D196"/>
      <c r="E196"/>
      <c r="F196"/>
      <c r="G196"/>
      <c r="H196"/>
      <c r="I196"/>
    </row>
    <row r="197" spans="1:9">
      <c r="A197" s="135"/>
      <c r="C197"/>
      <c r="D197"/>
      <c r="E197"/>
      <c r="F197"/>
      <c r="G197"/>
      <c r="H197"/>
      <c r="I197"/>
    </row>
    <row r="198" spans="1:9">
      <c r="A198" s="135"/>
      <c r="C198"/>
      <c r="D198"/>
      <c r="E198"/>
      <c r="F198"/>
      <c r="G198"/>
      <c r="H198"/>
      <c r="I198"/>
    </row>
    <row r="199" spans="1:9">
      <c r="A199" s="135"/>
      <c r="C199"/>
      <c r="D199"/>
      <c r="E199"/>
      <c r="F199"/>
      <c r="G199"/>
      <c r="H199"/>
      <c r="I199"/>
    </row>
    <row r="200" spans="1:9">
      <c r="A200" s="135"/>
      <c r="C200"/>
      <c r="D200"/>
      <c r="E200"/>
      <c r="F200"/>
      <c r="G200"/>
      <c r="H200"/>
      <c r="I200"/>
    </row>
    <row r="201" spans="1:9">
      <c r="A201" s="135"/>
      <c r="C201"/>
      <c r="D201"/>
      <c r="E201"/>
      <c r="F201"/>
      <c r="G201"/>
      <c r="H201"/>
      <c r="I201"/>
    </row>
    <row r="202" spans="1:9">
      <c r="A202" s="135"/>
      <c r="C202"/>
      <c r="D202"/>
      <c r="E202"/>
      <c r="F202"/>
      <c r="G202"/>
      <c r="H202"/>
      <c r="I202"/>
    </row>
    <row r="203" spans="1:9">
      <c r="A203" s="135"/>
      <c r="C203"/>
      <c r="D203"/>
      <c r="E203"/>
      <c r="F203"/>
      <c r="G203"/>
      <c r="H203"/>
      <c r="I203"/>
    </row>
    <row r="204" spans="1:9">
      <c r="A204" s="135"/>
      <c r="C204"/>
      <c r="D204"/>
      <c r="E204"/>
      <c r="F204"/>
      <c r="G204"/>
      <c r="H204"/>
      <c r="I204"/>
    </row>
    <row r="205" spans="1:9">
      <c r="A205" s="135"/>
      <c r="C205"/>
      <c r="D205"/>
      <c r="E205"/>
      <c r="F205"/>
      <c r="G205"/>
      <c r="H205"/>
      <c r="I205"/>
    </row>
    <row r="206" spans="1:9">
      <c r="A206" s="135"/>
      <c r="C206"/>
      <c r="D206"/>
      <c r="E206"/>
      <c r="F206"/>
      <c r="G206"/>
      <c r="H206"/>
      <c r="I206"/>
    </row>
    <row r="207" spans="1:9">
      <c r="A207" s="135"/>
      <c r="C207"/>
      <c r="D207"/>
      <c r="E207"/>
      <c r="F207"/>
      <c r="G207"/>
      <c r="H207"/>
      <c r="I207"/>
    </row>
    <row r="208" spans="1:9">
      <c r="A208" s="135"/>
      <c r="C208"/>
      <c r="D208"/>
      <c r="E208"/>
      <c r="F208"/>
      <c r="G208"/>
      <c r="H208"/>
      <c r="I208"/>
    </row>
    <row r="209" spans="1:9">
      <c r="A209" s="135"/>
      <c r="C209"/>
      <c r="D209"/>
      <c r="E209"/>
      <c r="F209"/>
      <c r="G209"/>
      <c r="H209"/>
      <c r="I209"/>
    </row>
    <row r="210" spans="1:9">
      <c r="A210" s="135"/>
      <c r="C210"/>
      <c r="D210"/>
      <c r="E210"/>
      <c r="F210"/>
      <c r="G210"/>
      <c r="H210"/>
      <c r="I210"/>
    </row>
    <row r="211" spans="1:9">
      <c r="A211" s="135"/>
      <c r="C211"/>
      <c r="D211"/>
      <c r="E211"/>
      <c r="F211"/>
      <c r="G211"/>
      <c r="H211"/>
      <c r="I211"/>
    </row>
    <row r="212" spans="1:9">
      <c r="A212" s="135"/>
      <c r="C212"/>
      <c r="D212"/>
      <c r="E212"/>
      <c r="F212"/>
      <c r="G212"/>
      <c r="H212"/>
      <c r="I212"/>
    </row>
    <row r="213" spans="1:9">
      <c r="A213" s="135"/>
      <c r="C213"/>
      <c r="D213"/>
      <c r="E213"/>
      <c r="F213"/>
      <c r="G213"/>
      <c r="H213"/>
      <c r="I213"/>
    </row>
    <row r="214" spans="1:9">
      <c r="A214" s="135"/>
      <c r="C214"/>
      <c r="D214"/>
      <c r="E214"/>
      <c r="F214"/>
      <c r="G214"/>
      <c r="H214"/>
      <c r="I214"/>
    </row>
    <row r="215" spans="1:9">
      <c r="A215" s="135"/>
      <c r="C215"/>
      <c r="D215"/>
      <c r="E215"/>
      <c r="F215"/>
      <c r="G215"/>
      <c r="H215"/>
      <c r="I215"/>
    </row>
    <row r="216" spans="1:9">
      <c r="A216" s="135"/>
      <c r="C216"/>
      <c r="D216"/>
      <c r="E216"/>
      <c r="F216"/>
      <c r="G216"/>
      <c r="H216"/>
      <c r="I216"/>
    </row>
    <row r="217" spans="1:9">
      <c r="A217" s="135"/>
      <c r="C217"/>
      <c r="D217"/>
      <c r="E217"/>
      <c r="F217"/>
      <c r="G217"/>
      <c r="H217"/>
      <c r="I217"/>
    </row>
    <row r="218" spans="1:9">
      <c r="A218" s="135"/>
      <c r="C218"/>
      <c r="D218"/>
      <c r="E218"/>
      <c r="F218"/>
      <c r="G218"/>
      <c r="H218"/>
      <c r="I218"/>
    </row>
    <row r="219" spans="1:9">
      <c r="A219" s="135"/>
      <c r="C219"/>
      <c r="D219"/>
      <c r="E219"/>
      <c r="F219"/>
      <c r="G219"/>
      <c r="H219"/>
      <c r="I219"/>
    </row>
    <row r="220" spans="1:9">
      <c r="A220" s="135"/>
      <c r="C220"/>
      <c r="D220"/>
      <c r="E220"/>
      <c r="F220"/>
      <c r="G220"/>
      <c r="H220"/>
      <c r="I220"/>
    </row>
    <row r="221" spans="1:9">
      <c r="A221" s="135"/>
      <c r="C221"/>
      <c r="D221"/>
      <c r="E221"/>
      <c r="F221"/>
      <c r="G221"/>
      <c r="H221"/>
      <c r="I221"/>
    </row>
    <row r="222" spans="1:9">
      <c r="A222" s="135"/>
      <c r="C222"/>
      <c r="D222"/>
      <c r="E222"/>
      <c r="F222"/>
      <c r="G222"/>
      <c r="H222"/>
      <c r="I222"/>
    </row>
    <row r="223" spans="1:9">
      <c r="A223" s="135"/>
      <c r="C223"/>
      <c r="D223"/>
      <c r="E223"/>
      <c r="F223"/>
      <c r="G223"/>
      <c r="H223"/>
      <c r="I223"/>
    </row>
    <row r="224" spans="1:9">
      <c r="A224" s="135"/>
      <c r="C224"/>
      <c r="D224"/>
      <c r="E224"/>
      <c r="F224"/>
      <c r="G224"/>
      <c r="H224"/>
      <c r="I224"/>
    </row>
    <row r="225" spans="1:9">
      <c r="A225" s="135"/>
      <c r="C225"/>
      <c r="D225"/>
      <c r="E225"/>
      <c r="F225"/>
      <c r="G225"/>
      <c r="H225"/>
      <c r="I225"/>
    </row>
    <row r="226" spans="1:9">
      <c r="A226" s="135"/>
      <c r="C226"/>
      <c r="D226"/>
      <c r="E226"/>
      <c r="F226"/>
      <c r="G226"/>
      <c r="H226"/>
      <c r="I226"/>
    </row>
    <row r="227" spans="1:9">
      <c r="A227" s="135"/>
      <c r="C227"/>
      <c r="D227"/>
      <c r="E227"/>
      <c r="F227"/>
      <c r="G227"/>
      <c r="H227"/>
      <c r="I227"/>
    </row>
    <row r="228" spans="1:9">
      <c r="A228" s="135"/>
      <c r="C228"/>
      <c r="D228"/>
      <c r="E228"/>
      <c r="F228"/>
      <c r="G228"/>
      <c r="H228"/>
      <c r="I228"/>
    </row>
    <row r="229" spans="1:9">
      <c r="A229" s="135"/>
      <c r="C229"/>
      <c r="D229"/>
      <c r="E229"/>
      <c r="F229"/>
      <c r="G229"/>
      <c r="H229"/>
      <c r="I229"/>
    </row>
    <row r="230" spans="1:9">
      <c r="A230" s="135"/>
      <c r="C230"/>
      <c r="D230"/>
      <c r="E230"/>
      <c r="F230"/>
      <c r="G230"/>
      <c r="H230"/>
      <c r="I230"/>
    </row>
    <row r="231" spans="1:9">
      <c r="A231" s="135"/>
      <c r="C231"/>
      <c r="D231"/>
      <c r="E231"/>
      <c r="F231"/>
      <c r="G231"/>
      <c r="H231"/>
      <c r="I231"/>
    </row>
    <row r="232" spans="1:9">
      <c r="A232" s="135"/>
      <c r="C232"/>
      <c r="D232"/>
      <c r="E232"/>
      <c r="F232"/>
      <c r="G232"/>
      <c r="H232"/>
      <c r="I232"/>
    </row>
    <row r="233" spans="1:9">
      <c r="A233" s="135"/>
      <c r="C233"/>
      <c r="D233"/>
      <c r="E233"/>
      <c r="F233"/>
      <c r="G233"/>
      <c r="H233"/>
      <c r="I233"/>
    </row>
    <row r="234" spans="1:9">
      <c r="A234" s="135"/>
      <c r="C234"/>
      <c r="D234"/>
      <c r="E234"/>
      <c r="F234"/>
      <c r="G234"/>
      <c r="H234"/>
      <c r="I234"/>
    </row>
    <row r="235" spans="1:9">
      <c r="A235" s="135"/>
      <c r="C235"/>
      <c r="D235"/>
      <c r="E235"/>
      <c r="F235"/>
      <c r="G235"/>
      <c r="H235"/>
      <c r="I235"/>
    </row>
    <row r="236" spans="1:9">
      <c r="A236" s="135"/>
      <c r="C236"/>
      <c r="D236"/>
      <c r="E236"/>
      <c r="F236"/>
      <c r="G236"/>
      <c r="H236"/>
      <c r="I236"/>
    </row>
    <row r="237" spans="1:9">
      <c r="A237" s="135"/>
      <c r="C237"/>
      <c r="D237"/>
      <c r="E237"/>
      <c r="F237"/>
      <c r="G237"/>
      <c r="H237"/>
      <c r="I237"/>
    </row>
    <row r="238" spans="1:9">
      <c r="A238" s="135"/>
      <c r="C238"/>
      <c r="D238"/>
      <c r="E238"/>
      <c r="F238"/>
      <c r="G238"/>
      <c r="H238"/>
      <c r="I238"/>
    </row>
    <row r="239" spans="1:9">
      <c r="A239" s="135"/>
      <c r="C239"/>
      <c r="D239"/>
      <c r="E239"/>
      <c r="F239"/>
      <c r="G239"/>
      <c r="H239"/>
      <c r="I239"/>
    </row>
    <row r="240" spans="1:9">
      <c r="A240" s="135"/>
      <c r="C240"/>
      <c r="D240"/>
      <c r="E240"/>
      <c r="F240"/>
      <c r="G240"/>
      <c r="H240"/>
      <c r="I240"/>
    </row>
    <row r="241" spans="1:9">
      <c r="A241" s="135"/>
      <c r="C241"/>
      <c r="D241"/>
      <c r="E241"/>
      <c r="F241"/>
      <c r="G241"/>
      <c r="H241"/>
      <c r="I241"/>
    </row>
    <row r="242" spans="1:9">
      <c r="A242" s="135"/>
      <c r="C242"/>
      <c r="D242"/>
      <c r="E242"/>
      <c r="F242"/>
      <c r="G242"/>
      <c r="H242"/>
      <c r="I242"/>
    </row>
    <row r="243" spans="1:9">
      <c r="A243" s="135"/>
      <c r="C243"/>
      <c r="D243"/>
      <c r="E243"/>
      <c r="F243"/>
      <c r="G243"/>
      <c r="H243"/>
      <c r="I243"/>
    </row>
    <row r="244" spans="1:9">
      <c r="A244" s="135"/>
      <c r="C244"/>
      <c r="D244"/>
      <c r="E244"/>
      <c r="F244"/>
      <c r="G244"/>
      <c r="H244"/>
      <c r="I244"/>
    </row>
    <row r="245" spans="1:9">
      <c r="A245" s="135"/>
      <c r="C245"/>
      <c r="D245"/>
      <c r="E245"/>
      <c r="F245"/>
      <c r="G245"/>
      <c r="H245"/>
      <c r="I245"/>
    </row>
    <row r="246" spans="1:9">
      <c r="A246" s="135"/>
      <c r="C246"/>
      <c r="D246"/>
      <c r="E246"/>
      <c r="F246"/>
      <c r="G246"/>
      <c r="H246"/>
      <c r="I246"/>
    </row>
    <row r="247" spans="1:9">
      <c r="A247" s="135"/>
      <c r="C247"/>
      <c r="D247"/>
      <c r="E247"/>
      <c r="F247"/>
      <c r="G247"/>
      <c r="H247"/>
      <c r="I247"/>
    </row>
    <row r="248" spans="1:9">
      <c r="A248" s="135"/>
      <c r="C248"/>
      <c r="D248"/>
      <c r="E248"/>
      <c r="F248"/>
      <c r="G248"/>
      <c r="H248"/>
      <c r="I248"/>
    </row>
    <row r="249" spans="1:9">
      <c r="A249" s="135"/>
      <c r="C249"/>
      <c r="D249"/>
      <c r="E249"/>
      <c r="F249"/>
      <c r="G249"/>
      <c r="H249"/>
      <c r="I249"/>
    </row>
    <row r="250" spans="1:9">
      <c r="A250" s="135"/>
      <c r="C250"/>
      <c r="D250"/>
      <c r="E250"/>
      <c r="F250"/>
      <c r="G250"/>
      <c r="H250"/>
      <c r="I250"/>
    </row>
    <row r="251" spans="1:9">
      <c r="A251" s="135"/>
      <c r="C251"/>
      <c r="D251"/>
      <c r="E251"/>
      <c r="F251"/>
      <c r="G251"/>
      <c r="H251"/>
      <c r="I251"/>
    </row>
    <row r="252" spans="1:9">
      <c r="A252" s="135"/>
      <c r="C252"/>
      <c r="D252"/>
      <c r="E252"/>
      <c r="F252"/>
      <c r="G252"/>
      <c r="H252"/>
      <c r="I252"/>
    </row>
    <row r="253" spans="1:9">
      <c r="A253" s="135"/>
      <c r="C253"/>
      <c r="D253"/>
      <c r="E253"/>
      <c r="F253"/>
      <c r="G253"/>
      <c r="H253"/>
      <c r="I253"/>
    </row>
    <row r="254" spans="1:9">
      <c r="A254" s="135"/>
      <c r="C254"/>
      <c r="D254"/>
      <c r="E254"/>
      <c r="F254"/>
      <c r="G254"/>
      <c r="H254"/>
      <c r="I254"/>
    </row>
    <row r="255" spans="1:9">
      <c r="A255" s="135"/>
      <c r="C255"/>
      <c r="D255"/>
      <c r="E255"/>
      <c r="F255"/>
      <c r="G255"/>
      <c r="H255"/>
      <c r="I255"/>
    </row>
    <row r="256" spans="1:9">
      <c r="A256" s="135"/>
      <c r="C256"/>
      <c r="D256"/>
      <c r="E256"/>
      <c r="F256"/>
      <c r="G256"/>
      <c r="H256"/>
      <c r="I256"/>
    </row>
    <row r="257" spans="1:9">
      <c r="A257" s="135"/>
      <c r="C257"/>
      <c r="D257"/>
      <c r="E257"/>
      <c r="F257"/>
      <c r="G257"/>
      <c r="H257"/>
      <c r="I257"/>
    </row>
    <row r="258" spans="1:9">
      <c r="A258" s="135"/>
      <c r="C258"/>
      <c r="D258"/>
      <c r="E258"/>
      <c r="F258"/>
      <c r="G258"/>
      <c r="H258"/>
      <c r="I258"/>
    </row>
    <row r="259" spans="1:9">
      <c r="A259" s="135"/>
      <c r="C259"/>
      <c r="D259"/>
      <c r="E259"/>
      <c r="F259"/>
      <c r="G259"/>
      <c r="H259"/>
      <c r="I259"/>
    </row>
    <row r="260" spans="1:9">
      <c r="A260" s="135"/>
      <c r="C260"/>
      <c r="D260"/>
      <c r="E260"/>
      <c r="F260"/>
      <c r="G260"/>
      <c r="H260"/>
      <c r="I260"/>
    </row>
    <row r="261" spans="1:9">
      <c r="A261" s="135"/>
      <c r="C261"/>
      <c r="D261"/>
      <c r="E261"/>
      <c r="F261"/>
      <c r="G261"/>
      <c r="H261"/>
      <c r="I261"/>
    </row>
    <row r="262" spans="1:9">
      <c r="A262" s="135"/>
      <c r="C262"/>
      <c r="D262"/>
      <c r="E262"/>
      <c r="F262"/>
      <c r="G262"/>
      <c r="H262"/>
      <c r="I262"/>
    </row>
    <row r="263" spans="1:9">
      <c r="A263" s="135"/>
      <c r="C263"/>
      <c r="D263"/>
      <c r="E263"/>
      <c r="F263"/>
      <c r="G263"/>
      <c r="H263"/>
      <c r="I263"/>
    </row>
    <row r="264" spans="1:9">
      <c r="A264" s="135"/>
      <c r="C264"/>
      <c r="D264"/>
      <c r="E264"/>
      <c r="F264"/>
      <c r="G264"/>
      <c r="H264"/>
      <c r="I264"/>
    </row>
    <row r="265" spans="1:9">
      <c r="A265" s="135"/>
      <c r="C265"/>
      <c r="D265"/>
      <c r="E265"/>
      <c r="F265"/>
      <c r="G265"/>
      <c r="H265"/>
      <c r="I265"/>
    </row>
    <row r="266" spans="1:9">
      <c r="A266" s="135"/>
      <c r="C266"/>
      <c r="D266"/>
      <c r="E266"/>
      <c r="F266"/>
      <c r="G266"/>
      <c r="H266"/>
      <c r="I266"/>
    </row>
    <row r="267" spans="1:9">
      <c r="A267" s="135"/>
      <c r="C267"/>
      <c r="D267"/>
      <c r="E267"/>
      <c r="F267"/>
      <c r="G267"/>
      <c r="H267"/>
      <c r="I267"/>
    </row>
    <row r="268" spans="1:9">
      <c r="A268" s="135"/>
      <c r="C268"/>
      <c r="D268"/>
      <c r="E268"/>
      <c r="F268"/>
      <c r="G268"/>
      <c r="H268"/>
      <c r="I268"/>
    </row>
  </sheetData>
  <mergeCells count="14">
    <mergeCell ref="B159:G159"/>
    <mergeCell ref="A166:I166"/>
    <mergeCell ref="B71:G71"/>
    <mergeCell ref="B89:G89"/>
    <mergeCell ref="B110:G110"/>
    <mergeCell ref="B124:G124"/>
    <mergeCell ref="B131:G131"/>
    <mergeCell ref="B145:G145"/>
    <mergeCell ref="B66:G66"/>
    <mergeCell ref="A1:K1"/>
    <mergeCell ref="A2:K2"/>
    <mergeCell ref="B4:I4"/>
    <mergeCell ref="B48:G48"/>
    <mergeCell ref="B61:G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S172"/>
  <sheetViews>
    <sheetView zoomScale="90" zoomScaleNormal="90" workbookViewId="0">
      <pane ySplit="1" topLeftCell="A55" activePane="bottomLeft" state="frozen"/>
      <selection pane="bottomLeft" activeCell="Y1" sqref="Y1"/>
    </sheetView>
  </sheetViews>
  <sheetFormatPr defaultRowHeight="15"/>
  <cols>
    <col min="1" max="1" width="23.28515625" customWidth="1"/>
    <col min="2" max="2" width="23.28515625" hidden="1" customWidth="1"/>
    <col min="3" max="3" width="7.140625" style="2" customWidth="1"/>
    <col min="4" max="4" width="23.28515625" style="23" customWidth="1"/>
    <col min="5" max="5" width="9.5703125" style="2" customWidth="1"/>
    <col min="6" max="6" width="18" customWidth="1"/>
    <col min="7" max="7" width="7.5703125" style="23" customWidth="1"/>
    <col min="8" max="8" width="8.85546875" style="1" customWidth="1"/>
    <col min="9" max="9" width="8.85546875" customWidth="1"/>
    <col min="10" max="10" width="17.7109375" customWidth="1"/>
    <col min="11" max="12" width="10.7109375" style="24" customWidth="1"/>
    <col min="13" max="13" width="10.7109375" customWidth="1"/>
    <col min="14" max="14" width="11.42578125" style="83" customWidth="1"/>
    <col min="15" max="15" width="11.42578125" style="85" customWidth="1"/>
    <col min="16" max="17" width="12.5703125" style="2" customWidth="1"/>
    <col min="18" max="18" width="16.28515625" style="192" customWidth="1"/>
    <col min="19" max="19" width="18.42578125" customWidth="1"/>
  </cols>
  <sheetData>
    <row r="1" spans="1:19" s="27" customFormat="1" ht="59.45" customHeight="1">
      <c r="A1" s="59" t="s">
        <v>140</v>
      </c>
      <c r="B1" s="59" t="s">
        <v>51</v>
      </c>
      <c r="C1" s="28" t="s">
        <v>122</v>
      </c>
      <c r="D1" s="28" t="s">
        <v>88</v>
      </c>
      <c r="E1" s="28" t="s">
        <v>53</v>
      </c>
      <c r="F1" s="28" t="s">
        <v>123</v>
      </c>
      <c r="G1" s="28" t="s">
        <v>78</v>
      </c>
      <c r="H1" s="35" t="s">
        <v>124</v>
      </c>
      <c r="I1" s="59" t="s">
        <v>141</v>
      </c>
      <c r="J1" s="28" t="s">
        <v>125</v>
      </c>
      <c r="K1" s="33" t="s">
        <v>126</v>
      </c>
      <c r="L1" s="86" t="s">
        <v>127</v>
      </c>
      <c r="M1" s="59" t="s">
        <v>142</v>
      </c>
      <c r="N1" s="63" t="s">
        <v>19</v>
      </c>
      <c r="O1" s="61" t="s">
        <v>143</v>
      </c>
      <c r="P1" s="28" t="s">
        <v>144</v>
      </c>
      <c r="Q1" s="28" t="s">
        <v>145</v>
      </c>
      <c r="R1" s="190" t="s">
        <v>68</v>
      </c>
      <c r="S1" s="28" t="s">
        <v>69</v>
      </c>
    </row>
    <row r="2" spans="1:19" ht="14.45" customHeight="1">
      <c r="A2" s="60" t="str">
        <f t="shared" ref="A2:A49" si="0">B2</f>
        <v xml:space="preserve">X-Strut SENIOR  </v>
      </c>
      <c r="B2" s="60" t="str">
        <f t="shared" ref="B2:B49" si="1">CONCATENATE(F2," ",I2)</f>
        <v xml:space="preserve">X-Strut SENIOR  </v>
      </c>
      <c r="C2" s="4">
        <v>1</v>
      </c>
      <c r="D2" s="132" t="s">
        <v>245</v>
      </c>
      <c r="E2" s="25" t="str">
        <f>VLOOKUP(D2,'Athlete List'!A$2:B$121,2,FALSE)</f>
        <v>ATLK</v>
      </c>
      <c r="F2" s="3" t="s">
        <v>64</v>
      </c>
      <c r="G2" s="22" t="s">
        <v>96</v>
      </c>
      <c r="H2" s="13"/>
      <c r="I2" s="60" t="str">
        <f t="shared" ref="I2" si="2">CONCATENATE(G2," ",H2)</f>
        <v xml:space="preserve">SENIOR  </v>
      </c>
      <c r="J2" s="3" t="s">
        <v>455</v>
      </c>
      <c r="K2" s="26">
        <v>79</v>
      </c>
      <c r="L2" s="26">
        <v>0</v>
      </c>
      <c r="M2" s="62">
        <f t="shared" ref="M2" si="3">K2-L2</f>
        <v>79</v>
      </c>
      <c r="N2" s="4">
        <v>1</v>
      </c>
      <c r="O2" s="84" t="str">
        <f>IF(G2="C",IF(M2&gt;2.499,"MOVE UP"," "),IF(G2="BN",IF(M2&gt;3.499,"MOVE UP"," "),IF(G2="BI",IF(M2&gt;4.999,"MOVE UP"," "),IF(G2="BA",IF(M2&gt;6.999,"MOVE UP"," ")," "))))</f>
        <v xml:space="preserve"> </v>
      </c>
      <c r="P2" s="4"/>
      <c r="Q2" s="4"/>
      <c r="R2" s="191" t="s">
        <v>366</v>
      </c>
      <c r="S2" s="3" t="s">
        <v>164</v>
      </c>
    </row>
    <row r="3" spans="1:19">
      <c r="A3" s="60" t="str">
        <f t="shared" si="0"/>
        <v xml:space="preserve">X-Strut ADULT </v>
      </c>
      <c r="B3" s="60" t="str">
        <f t="shared" si="1"/>
        <v xml:space="preserve">X-Strut ADULT </v>
      </c>
      <c r="C3" s="4">
        <v>2</v>
      </c>
      <c r="D3" s="132" t="s">
        <v>260</v>
      </c>
      <c r="E3" s="25" t="str">
        <f>VLOOKUP(D3,'Athlete List'!A$2:B$121,2,FALSE)</f>
        <v>Starlite</v>
      </c>
      <c r="F3" s="3" t="s">
        <v>64</v>
      </c>
      <c r="G3" s="22" t="s">
        <v>98</v>
      </c>
      <c r="H3" s="13"/>
      <c r="I3" s="60" t="str">
        <f t="shared" ref="I3:I50" si="4">CONCATENATE(G3," ",H3)</f>
        <v xml:space="preserve">ADULT </v>
      </c>
      <c r="J3" s="3" t="s">
        <v>456</v>
      </c>
      <c r="K3" s="26">
        <v>72</v>
      </c>
      <c r="L3" s="26">
        <v>1</v>
      </c>
      <c r="M3" s="62">
        <f t="shared" ref="M3:M50" si="5">K3-L3</f>
        <v>71</v>
      </c>
      <c r="N3" s="4">
        <v>1</v>
      </c>
      <c r="O3" s="84" t="str">
        <f t="shared" ref="O3:O50" si="6">IF(G3="C",IF(M3&gt;2.499,"MOVE UP"," "),IF(G3="BN",IF(M3&gt;3.499,"MOVE UP"," "),IF(G3="BI",IF(M3&gt;4.999,"MOVE UP"," "),IF(G3="BA",IF(M3&gt;6.999,"MOVE UP"," ")," "))))</f>
        <v xml:space="preserve"> </v>
      </c>
      <c r="P3" s="4"/>
      <c r="Q3" s="4"/>
      <c r="R3" s="191" t="s">
        <v>366</v>
      </c>
      <c r="S3" s="3" t="s">
        <v>164</v>
      </c>
    </row>
    <row r="4" spans="1:19" ht="14.45" customHeight="1">
      <c r="A4" s="60" t="str">
        <f t="shared" si="0"/>
        <v xml:space="preserve">X-Strut ADULT </v>
      </c>
      <c r="B4" s="60" t="str">
        <f t="shared" si="1"/>
        <v xml:space="preserve">X-Strut ADULT </v>
      </c>
      <c r="C4" s="4">
        <v>2</v>
      </c>
      <c r="D4" s="132" t="s">
        <v>261</v>
      </c>
      <c r="E4" s="25" t="str">
        <f>VLOOKUP(D4,'Athlete List'!A$2:B$121,2,FALSE)</f>
        <v>Starlite</v>
      </c>
      <c r="F4" s="3" t="s">
        <v>64</v>
      </c>
      <c r="G4" s="22" t="s">
        <v>98</v>
      </c>
      <c r="H4" s="13"/>
      <c r="I4" s="60" t="str">
        <f t="shared" si="4"/>
        <v xml:space="preserve">ADULT </v>
      </c>
      <c r="J4" s="3" t="s">
        <v>456</v>
      </c>
      <c r="K4" s="26">
        <v>67.5</v>
      </c>
      <c r="L4" s="26">
        <v>0.5</v>
      </c>
      <c r="M4" s="62">
        <f t="shared" si="5"/>
        <v>67</v>
      </c>
      <c r="N4" s="4">
        <v>2</v>
      </c>
      <c r="O4" s="84" t="str">
        <f t="shared" si="6"/>
        <v xml:space="preserve"> </v>
      </c>
      <c r="P4" s="4"/>
      <c r="Q4" s="4"/>
      <c r="R4" s="191" t="s">
        <v>366</v>
      </c>
      <c r="S4" s="3" t="s">
        <v>164</v>
      </c>
    </row>
    <row r="5" spans="1:19" ht="14.45" customHeight="1">
      <c r="A5" s="60" t="str">
        <f t="shared" si="0"/>
        <v xml:space="preserve">X-Strut JUNIOR </v>
      </c>
      <c r="B5" s="60" t="str">
        <f t="shared" si="1"/>
        <v xml:space="preserve">X-Strut JUNIOR </v>
      </c>
      <c r="C5" s="4">
        <v>3</v>
      </c>
      <c r="D5" s="132" t="s">
        <v>232</v>
      </c>
      <c r="E5" s="25" t="str">
        <f>VLOOKUP(D5,'Athlete List'!A$2:B$121,2,FALSE)</f>
        <v>ATLK</v>
      </c>
      <c r="F5" s="3" t="s">
        <v>64</v>
      </c>
      <c r="G5" s="22" t="s">
        <v>95</v>
      </c>
      <c r="H5" s="13"/>
      <c r="I5" s="60" t="str">
        <f t="shared" si="4"/>
        <v xml:space="preserve">JUNIOR </v>
      </c>
      <c r="J5" s="3" t="s">
        <v>457</v>
      </c>
      <c r="K5" s="26">
        <v>71</v>
      </c>
      <c r="L5" s="26">
        <v>0.5</v>
      </c>
      <c r="M5" s="62">
        <f t="shared" si="5"/>
        <v>70.5</v>
      </c>
      <c r="N5" s="4">
        <v>1</v>
      </c>
      <c r="O5" s="84" t="str">
        <f t="shared" si="6"/>
        <v xml:space="preserve"> </v>
      </c>
      <c r="P5" s="4"/>
      <c r="Q5" s="4"/>
      <c r="R5" s="191" t="s">
        <v>366</v>
      </c>
      <c r="S5" s="3" t="s">
        <v>164</v>
      </c>
    </row>
    <row r="6" spans="1:19" ht="14.45" customHeight="1">
      <c r="A6" s="60" t="str">
        <f t="shared" si="0"/>
        <v>Medley C 7-8</v>
      </c>
      <c r="B6" s="60" t="str">
        <f t="shared" si="1"/>
        <v>Medley C 7-8</v>
      </c>
      <c r="C6" s="4">
        <v>1</v>
      </c>
      <c r="D6" s="132" t="s">
        <v>394</v>
      </c>
      <c r="E6" s="25" t="str">
        <f>VLOOKUP(D6,'Athlete List'!A$2:B$121,2,FALSE)</f>
        <v>ATLK</v>
      </c>
      <c r="F6" s="3" t="s">
        <v>5</v>
      </c>
      <c r="G6" s="22" t="s">
        <v>2</v>
      </c>
      <c r="H6" s="13" t="s">
        <v>372</v>
      </c>
      <c r="I6" s="60" t="str">
        <f t="shared" ref="I6" si="7">CONCATENATE(G6," ",H6)</f>
        <v>C 7-8</v>
      </c>
      <c r="J6" s="3" t="s">
        <v>455</v>
      </c>
      <c r="K6" s="26"/>
      <c r="L6" s="26"/>
      <c r="M6" s="26"/>
      <c r="N6" s="4"/>
      <c r="O6" s="84" t="str">
        <f t="shared" si="6"/>
        <v xml:space="preserve"> </v>
      </c>
      <c r="P6" s="196" t="s">
        <v>86</v>
      </c>
      <c r="Q6" s="4"/>
      <c r="R6" s="191" t="s">
        <v>366</v>
      </c>
      <c r="S6" s="3" t="s">
        <v>164</v>
      </c>
    </row>
    <row r="7" spans="1:19" ht="14.45" customHeight="1">
      <c r="A7" s="60" t="str">
        <f t="shared" si="0"/>
        <v>Medley C 12-14</v>
      </c>
      <c r="B7" s="60" t="str">
        <f t="shared" si="1"/>
        <v>Medley C 12-14</v>
      </c>
      <c r="C7" s="4">
        <v>1</v>
      </c>
      <c r="D7" s="159" t="s">
        <v>270</v>
      </c>
      <c r="E7" s="25" t="str">
        <f>VLOOKUP(D7,'Athlete List'!A$2:B$121,2,FALSE)</f>
        <v>ETIN</v>
      </c>
      <c r="F7" s="3" t="s">
        <v>5</v>
      </c>
      <c r="G7" s="22" t="s">
        <v>2</v>
      </c>
      <c r="H7" s="13" t="s">
        <v>139</v>
      </c>
      <c r="I7" s="60" t="str">
        <f t="shared" ref="I7:I9" si="8">CONCATENATE(G7," ",H7)</f>
        <v>C 12-14</v>
      </c>
      <c r="J7" s="3" t="s">
        <v>455</v>
      </c>
      <c r="K7" s="26">
        <v>2.9</v>
      </c>
      <c r="L7" s="26">
        <v>0.2</v>
      </c>
      <c r="M7" s="62">
        <f t="shared" si="5"/>
        <v>2.6999999999999997</v>
      </c>
      <c r="N7" s="4">
        <v>1</v>
      </c>
      <c r="O7" s="84" t="str">
        <f t="shared" si="6"/>
        <v>MOVE UP</v>
      </c>
      <c r="P7" s="4"/>
      <c r="Q7" s="4"/>
      <c r="R7" s="191" t="s">
        <v>366</v>
      </c>
      <c r="S7" s="3" t="s">
        <v>164</v>
      </c>
    </row>
    <row r="8" spans="1:19" ht="14.45" customHeight="1">
      <c r="A8" s="60" t="str">
        <f t="shared" si="0"/>
        <v>Medley C 12-14</v>
      </c>
      <c r="B8" s="60" t="str">
        <f t="shared" si="1"/>
        <v>Medley C 12-14</v>
      </c>
      <c r="C8" s="4">
        <v>1</v>
      </c>
      <c r="D8" s="159" t="s">
        <v>272</v>
      </c>
      <c r="E8" s="25" t="str">
        <f>VLOOKUP(D8,'Athlete List'!A$2:B$121,2,FALSE)</f>
        <v>ETIN</v>
      </c>
      <c r="F8" s="3" t="s">
        <v>5</v>
      </c>
      <c r="G8" s="22" t="s">
        <v>2</v>
      </c>
      <c r="H8" s="13" t="s">
        <v>139</v>
      </c>
      <c r="I8" s="60" t="str">
        <f t="shared" si="8"/>
        <v>C 12-14</v>
      </c>
      <c r="J8" s="3" t="s">
        <v>455</v>
      </c>
      <c r="K8" s="26">
        <v>2.1</v>
      </c>
      <c r="L8" s="26">
        <v>0.1</v>
      </c>
      <c r="M8" s="62">
        <f t="shared" si="5"/>
        <v>2</v>
      </c>
      <c r="N8" s="4">
        <v>3</v>
      </c>
      <c r="O8" s="84" t="str">
        <f t="shared" si="6"/>
        <v xml:space="preserve"> </v>
      </c>
      <c r="P8" s="4"/>
      <c r="Q8" s="4"/>
      <c r="R8" s="191" t="s">
        <v>366</v>
      </c>
      <c r="S8" s="3" t="s">
        <v>164</v>
      </c>
    </row>
    <row r="9" spans="1:19" ht="14.45" customHeight="1">
      <c r="A9" s="60" t="str">
        <f t="shared" si="0"/>
        <v>Medley C 12-14</v>
      </c>
      <c r="B9" s="60" t="str">
        <f t="shared" si="1"/>
        <v>Medley C 12-14</v>
      </c>
      <c r="C9" s="4">
        <v>1</v>
      </c>
      <c r="D9" s="159" t="s">
        <v>274</v>
      </c>
      <c r="E9" s="25" t="str">
        <f>VLOOKUP(D9,'Athlete List'!A$2:B$121,2,FALSE)</f>
        <v>ATLK</v>
      </c>
      <c r="F9" s="3" t="s">
        <v>5</v>
      </c>
      <c r="G9" s="22" t="s">
        <v>2</v>
      </c>
      <c r="H9" s="13" t="s">
        <v>139</v>
      </c>
      <c r="I9" s="60" t="str">
        <f t="shared" si="8"/>
        <v>C 12-14</v>
      </c>
      <c r="J9" s="3" t="s">
        <v>455</v>
      </c>
      <c r="K9" s="26">
        <v>2.35</v>
      </c>
      <c r="L9" s="26">
        <v>0.3</v>
      </c>
      <c r="M9" s="62">
        <f t="shared" si="5"/>
        <v>2.0500000000000003</v>
      </c>
      <c r="N9" s="4">
        <v>2</v>
      </c>
      <c r="O9" s="84" t="str">
        <f t="shared" si="6"/>
        <v xml:space="preserve"> </v>
      </c>
      <c r="P9" s="4"/>
      <c r="Q9" s="4"/>
      <c r="R9" s="191" t="s">
        <v>366</v>
      </c>
      <c r="S9" s="3" t="s">
        <v>164</v>
      </c>
    </row>
    <row r="10" spans="1:19" ht="14.45" customHeight="1">
      <c r="A10" s="60" t="str">
        <f t="shared" si="0"/>
        <v>Medley BN 15-17</v>
      </c>
      <c r="B10" s="60" t="str">
        <f t="shared" si="1"/>
        <v>Medley BN 15-17</v>
      </c>
      <c r="C10" s="4">
        <v>1</v>
      </c>
      <c r="D10" s="159" t="s">
        <v>239</v>
      </c>
      <c r="E10" s="25" t="str">
        <f>VLOOKUP(D10,'Athlete List'!A$2:B$121,2,FALSE)</f>
        <v>ATLK</v>
      </c>
      <c r="F10" s="3" t="s">
        <v>5</v>
      </c>
      <c r="G10" s="22" t="s">
        <v>3</v>
      </c>
      <c r="H10" s="13" t="s">
        <v>375</v>
      </c>
      <c r="I10" s="60" t="str">
        <f t="shared" ref="I10:I11" si="9">CONCATENATE(G10," ",H10)</f>
        <v>BN 15-17</v>
      </c>
      <c r="J10" s="3" t="s">
        <v>455</v>
      </c>
      <c r="K10" s="26">
        <v>3.9</v>
      </c>
      <c r="L10" s="26">
        <v>0.4</v>
      </c>
      <c r="M10" s="62">
        <f t="shared" si="5"/>
        <v>3.5</v>
      </c>
      <c r="N10" s="4">
        <v>2</v>
      </c>
      <c r="O10" s="84" t="str">
        <f t="shared" si="6"/>
        <v>MOVE UP</v>
      </c>
      <c r="P10" s="4"/>
      <c r="Q10" s="4"/>
      <c r="R10" s="191" t="s">
        <v>366</v>
      </c>
      <c r="S10" s="3" t="s">
        <v>164</v>
      </c>
    </row>
    <row r="11" spans="1:19" ht="14.45" customHeight="1">
      <c r="A11" s="60" t="str">
        <f t="shared" si="0"/>
        <v>Medley BN 15-17</v>
      </c>
      <c r="B11" s="60" t="str">
        <f t="shared" si="1"/>
        <v>Medley BN 15-17</v>
      </c>
      <c r="C11" s="4">
        <v>1</v>
      </c>
      <c r="D11" s="159" t="s">
        <v>223</v>
      </c>
      <c r="E11" s="25" t="str">
        <f>VLOOKUP(D11,'Athlete List'!A$2:B$121,2,FALSE)</f>
        <v>ETIN</v>
      </c>
      <c r="F11" s="3" t="s">
        <v>5</v>
      </c>
      <c r="G11" s="22" t="s">
        <v>3</v>
      </c>
      <c r="H11" s="13" t="s">
        <v>375</v>
      </c>
      <c r="I11" s="60" t="str">
        <f t="shared" si="9"/>
        <v>BN 15-17</v>
      </c>
      <c r="J11" s="3" t="s">
        <v>455</v>
      </c>
      <c r="K11" s="26">
        <v>3.75</v>
      </c>
      <c r="L11" s="26">
        <v>0.2</v>
      </c>
      <c r="M11" s="62">
        <f t="shared" si="5"/>
        <v>3.55</v>
      </c>
      <c r="N11" s="4">
        <v>1</v>
      </c>
      <c r="O11" s="84" t="str">
        <f t="shared" si="6"/>
        <v>MOVE UP</v>
      </c>
      <c r="P11" s="4"/>
      <c r="Q11" s="4"/>
      <c r="R11" s="191" t="s">
        <v>366</v>
      </c>
      <c r="S11" s="3" t="s">
        <v>164</v>
      </c>
    </row>
    <row r="12" spans="1:19" ht="14.45" customHeight="1">
      <c r="A12" s="60" t="str">
        <f t="shared" si="0"/>
        <v>Medley BI 18+</v>
      </c>
      <c r="B12" s="60" t="str">
        <f t="shared" si="1"/>
        <v>Medley BI 18+</v>
      </c>
      <c r="C12" s="4">
        <v>1</v>
      </c>
      <c r="D12" s="159" t="s">
        <v>261</v>
      </c>
      <c r="E12" s="25" t="str">
        <f>VLOOKUP(D12,'Athlete List'!A$2:B$121,2,FALSE)</f>
        <v>Starlite</v>
      </c>
      <c r="F12" s="3" t="s">
        <v>5</v>
      </c>
      <c r="G12" s="22" t="s">
        <v>4</v>
      </c>
      <c r="H12" s="13" t="s">
        <v>376</v>
      </c>
      <c r="I12" s="60" t="str">
        <f t="shared" ref="I12" si="10">CONCATENATE(G12," ",H12)</f>
        <v>BI 18+</v>
      </c>
      <c r="J12" s="3" t="s">
        <v>455</v>
      </c>
      <c r="K12" s="26">
        <v>4.3</v>
      </c>
      <c r="L12" s="26">
        <v>0.2</v>
      </c>
      <c r="M12" s="62">
        <f t="shared" si="5"/>
        <v>4.0999999999999996</v>
      </c>
      <c r="N12" s="4">
        <v>1</v>
      </c>
      <c r="O12" s="84" t="str">
        <f t="shared" si="6"/>
        <v xml:space="preserve"> </v>
      </c>
      <c r="P12" s="4"/>
      <c r="Q12" s="4"/>
      <c r="R12" s="191" t="s">
        <v>366</v>
      </c>
      <c r="S12" s="3" t="s">
        <v>164</v>
      </c>
    </row>
    <row r="13" spans="1:19" s="240" customFormat="1" ht="14.45" customHeight="1">
      <c r="A13" s="229" t="str">
        <f t="shared" si="0"/>
        <v>Medley BA 12-14</v>
      </c>
      <c r="B13" s="229" t="str">
        <f t="shared" si="1"/>
        <v>Medley BA 12-14</v>
      </c>
      <c r="C13" s="230">
        <v>1</v>
      </c>
      <c r="D13" s="231" t="s">
        <v>229</v>
      </c>
      <c r="E13" s="232" t="str">
        <f>VLOOKUP(D13,'Athlete List'!A$2:B$121,2,FALSE)</f>
        <v>ATLK</v>
      </c>
      <c r="F13" s="233" t="s">
        <v>5</v>
      </c>
      <c r="G13" s="234" t="s">
        <v>45</v>
      </c>
      <c r="H13" s="235" t="s">
        <v>139</v>
      </c>
      <c r="I13" s="229" t="str">
        <f t="shared" ref="I13:I14" si="11">CONCATENATE(G13," ",H13)</f>
        <v>BA 12-14</v>
      </c>
      <c r="J13" s="233" t="s">
        <v>455</v>
      </c>
      <c r="K13" s="236">
        <v>0</v>
      </c>
      <c r="L13" s="236">
        <v>0</v>
      </c>
      <c r="M13" s="237">
        <f t="shared" si="5"/>
        <v>0</v>
      </c>
      <c r="N13" s="230"/>
      <c r="O13" s="238" t="str">
        <f t="shared" si="6"/>
        <v xml:space="preserve"> </v>
      </c>
      <c r="P13" s="230"/>
      <c r="Q13" s="230"/>
      <c r="R13" s="239" t="s">
        <v>366</v>
      </c>
      <c r="S13" s="233" t="s">
        <v>164</v>
      </c>
    </row>
    <row r="14" spans="1:19" s="240" customFormat="1" ht="14.45" customHeight="1">
      <c r="A14" s="229" t="str">
        <f t="shared" si="0"/>
        <v>Medley BA 12-14</v>
      </c>
      <c r="B14" s="229" t="str">
        <f t="shared" si="1"/>
        <v>Medley BA 12-14</v>
      </c>
      <c r="C14" s="230">
        <v>1</v>
      </c>
      <c r="D14" s="231" t="s">
        <v>230</v>
      </c>
      <c r="E14" s="232" t="str">
        <f>VLOOKUP(D14,'Athlete List'!A$2:B$121,2,FALSE)</f>
        <v>ATLK</v>
      </c>
      <c r="F14" s="233" t="s">
        <v>5</v>
      </c>
      <c r="G14" s="234" t="s">
        <v>45</v>
      </c>
      <c r="H14" s="235" t="s">
        <v>139</v>
      </c>
      <c r="I14" s="229" t="str">
        <f t="shared" si="11"/>
        <v>BA 12-14</v>
      </c>
      <c r="J14" s="233" t="s">
        <v>455</v>
      </c>
      <c r="K14" s="236">
        <v>0</v>
      </c>
      <c r="L14" s="236">
        <v>0</v>
      </c>
      <c r="M14" s="237">
        <f t="shared" si="5"/>
        <v>0</v>
      </c>
      <c r="N14" s="230"/>
      <c r="O14" s="238" t="str">
        <f t="shared" si="6"/>
        <v xml:space="preserve"> </v>
      </c>
      <c r="P14" s="230"/>
      <c r="Q14" s="230"/>
      <c r="R14" s="239" t="s">
        <v>366</v>
      </c>
      <c r="S14" s="233" t="s">
        <v>164</v>
      </c>
    </row>
    <row r="15" spans="1:19" ht="14.45" customHeight="1">
      <c r="A15" s="60" t="str">
        <f t="shared" si="0"/>
        <v>Medley BA 18+</v>
      </c>
      <c r="B15" s="60" t="str">
        <f t="shared" si="1"/>
        <v>Medley BA 18+</v>
      </c>
      <c r="C15" s="4">
        <v>1</v>
      </c>
      <c r="D15" s="159" t="s">
        <v>260</v>
      </c>
      <c r="E15" s="25" t="str">
        <f>VLOOKUP(D15,'Athlete List'!A$2:B$121,2,FALSE)</f>
        <v>Starlite</v>
      </c>
      <c r="F15" s="3" t="s">
        <v>5</v>
      </c>
      <c r="G15" s="22" t="s">
        <v>45</v>
      </c>
      <c r="H15" s="13" t="s">
        <v>376</v>
      </c>
      <c r="I15" s="60" t="str">
        <f t="shared" ref="I15" si="12">CONCATENATE(G15," ",H15)</f>
        <v>BA 18+</v>
      </c>
      <c r="J15" s="3" t="s">
        <v>455</v>
      </c>
      <c r="K15" s="26">
        <v>6.1</v>
      </c>
      <c r="L15" s="26">
        <v>0.2</v>
      </c>
      <c r="M15" s="62">
        <f t="shared" si="5"/>
        <v>5.8999999999999995</v>
      </c>
      <c r="N15" s="4">
        <v>1</v>
      </c>
      <c r="O15" s="84" t="str">
        <f t="shared" si="6"/>
        <v xml:space="preserve"> </v>
      </c>
      <c r="P15" s="4"/>
      <c r="Q15" s="4"/>
      <c r="R15" s="191" t="s">
        <v>366</v>
      </c>
      <c r="S15" s="3" t="s">
        <v>164</v>
      </c>
    </row>
    <row r="16" spans="1:19" ht="14.45" customHeight="1">
      <c r="A16" s="60" t="str">
        <f t="shared" si="0"/>
        <v>Medley BN 9-11</v>
      </c>
      <c r="B16" s="60" t="str">
        <f t="shared" si="1"/>
        <v>Medley BN 9-11</v>
      </c>
      <c r="C16" s="4">
        <v>2</v>
      </c>
      <c r="D16" s="159" t="s">
        <v>267</v>
      </c>
      <c r="E16" s="25" t="str">
        <f>VLOOKUP(D16,'Athlete List'!A$2:B$121,2,FALSE)</f>
        <v>ATLK</v>
      </c>
      <c r="F16" s="3" t="s">
        <v>5</v>
      </c>
      <c r="G16" s="22" t="s">
        <v>3</v>
      </c>
      <c r="H16" s="13" t="s">
        <v>377</v>
      </c>
      <c r="I16" s="60" t="str">
        <f t="shared" si="4"/>
        <v>BN 9-11</v>
      </c>
      <c r="J16" s="3" t="s">
        <v>456</v>
      </c>
      <c r="K16" s="26"/>
      <c r="L16" s="26"/>
      <c r="M16" s="26"/>
      <c r="N16" s="4"/>
      <c r="O16" s="84" t="str">
        <f t="shared" si="6"/>
        <v xml:space="preserve"> </v>
      </c>
      <c r="P16" s="4"/>
      <c r="Q16" s="197" t="s">
        <v>85</v>
      </c>
      <c r="R16" s="191" t="s">
        <v>366</v>
      </c>
      <c r="S16" s="3" t="s">
        <v>164</v>
      </c>
    </row>
    <row r="17" spans="1:19" ht="14.45" customHeight="1">
      <c r="A17" s="60" t="str">
        <f t="shared" si="0"/>
        <v>Medley BN 9-11</v>
      </c>
      <c r="B17" s="60" t="str">
        <f t="shared" si="1"/>
        <v>Medley BN 9-11</v>
      </c>
      <c r="C17" s="4">
        <v>2</v>
      </c>
      <c r="D17" s="130" t="s">
        <v>269</v>
      </c>
      <c r="E17" s="25" t="str">
        <f>VLOOKUP(D17,'Athlete List'!A$2:B$121,2,FALSE)</f>
        <v>Starlite</v>
      </c>
      <c r="F17" s="3" t="s">
        <v>5</v>
      </c>
      <c r="G17" s="22" t="s">
        <v>3</v>
      </c>
      <c r="H17" s="13" t="s">
        <v>377</v>
      </c>
      <c r="I17" s="60" t="str">
        <f t="shared" si="4"/>
        <v>BN 9-11</v>
      </c>
      <c r="J17" s="3" t="s">
        <v>456</v>
      </c>
      <c r="K17" s="26"/>
      <c r="L17" s="26"/>
      <c r="M17" s="26"/>
      <c r="N17" s="4"/>
      <c r="O17" s="84" t="str">
        <f t="shared" si="6"/>
        <v xml:space="preserve"> </v>
      </c>
      <c r="P17" s="4"/>
      <c r="Q17" s="197" t="s">
        <v>85</v>
      </c>
      <c r="R17" s="191" t="s">
        <v>366</v>
      </c>
      <c r="S17" s="3" t="s">
        <v>164</v>
      </c>
    </row>
    <row r="18" spans="1:19" ht="14.45" customHeight="1">
      <c r="A18" s="60" t="str">
        <f t="shared" si="0"/>
        <v>Medley BN 12-14</v>
      </c>
      <c r="B18" s="60" t="str">
        <f t="shared" si="1"/>
        <v>Medley BN 12-14</v>
      </c>
      <c r="C18" s="4">
        <v>2</v>
      </c>
      <c r="D18" s="127" t="s">
        <v>273</v>
      </c>
      <c r="E18" s="25" t="str">
        <f>VLOOKUP(D18,'Athlete List'!A$2:B$121,2,FALSE)</f>
        <v>ETIN</v>
      </c>
      <c r="F18" s="3" t="s">
        <v>5</v>
      </c>
      <c r="G18" s="22" t="s">
        <v>3</v>
      </c>
      <c r="H18" s="13" t="s">
        <v>139</v>
      </c>
      <c r="I18" s="60" t="str">
        <f t="shared" si="4"/>
        <v>BN 12-14</v>
      </c>
      <c r="J18" s="3" t="s">
        <v>456</v>
      </c>
      <c r="K18" s="26">
        <v>3.6</v>
      </c>
      <c r="L18" s="26">
        <v>0.1</v>
      </c>
      <c r="M18" s="62">
        <f t="shared" si="5"/>
        <v>3.5</v>
      </c>
      <c r="N18" s="4">
        <v>2</v>
      </c>
      <c r="O18" s="84" t="str">
        <f t="shared" si="6"/>
        <v>MOVE UP</v>
      </c>
      <c r="P18" s="4"/>
      <c r="Q18" s="4"/>
      <c r="R18" s="191" t="s">
        <v>366</v>
      </c>
      <c r="S18" s="3" t="s">
        <v>164</v>
      </c>
    </row>
    <row r="19" spans="1:19" ht="14.45" customHeight="1">
      <c r="A19" s="60" t="str">
        <f t="shared" si="0"/>
        <v>Medley BN 12-14</v>
      </c>
      <c r="B19" s="60" t="str">
        <f t="shared" si="1"/>
        <v>Medley BN 12-14</v>
      </c>
      <c r="C19" s="4">
        <v>2</v>
      </c>
      <c r="D19" s="127" t="s">
        <v>275</v>
      </c>
      <c r="E19" s="25" t="str">
        <f>VLOOKUP(D19,'Athlete List'!A$2:B$121,2,FALSE)</f>
        <v>ETIN</v>
      </c>
      <c r="F19" s="3" t="s">
        <v>5</v>
      </c>
      <c r="G19" s="22" t="s">
        <v>3</v>
      </c>
      <c r="H19" s="13" t="s">
        <v>139</v>
      </c>
      <c r="I19" s="60" t="str">
        <f t="shared" ref="I19:I23" si="13">CONCATENATE(G19," ",H19)</f>
        <v>BN 12-14</v>
      </c>
      <c r="J19" s="3" t="s">
        <v>456</v>
      </c>
      <c r="K19" s="26">
        <v>3.4</v>
      </c>
      <c r="L19" s="26">
        <v>0.2</v>
      </c>
      <c r="M19" s="62">
        <f t="shared" si="5"/>
        <v>3.1999999999999997</v>
      </c>
      <c r="N19" s="4">
        <v>3</v>
      </c>
      <c r="O19" s="84" t="str">
        <f t="shared" si="6"/>
        <v xml:space="preserve"> </v>
      </c>
      <c r="P19" s="4"/>
      <c r="Q19" s="4"/>
      <c r="R19" s="191" t="s">
        <v>366</v>
      </c>
      <c r="S19" s="3" t="s">
        <v>164</v>
      </c>
    </row>
    <row r="20" spans="1:19" ht="14.45" customHeight="1">
      <c r="A20" s="60" t="str">
        <f t="shared" si="0"/>
        <v>Medley BN 12-14</v>
      </c>
      <c r="B20" s="60" t="str">
        <f t="shared" si="1"/>
        <v>Medley BN 12-14</v>
      </c>
      <c r="C20" s="4">
        <v>2</v>
      </c>
      <c r="D20" s="127" t="s">
        <v>240</v>
      </c>
      <c r="E20" s="25" t="str">
        <f>VLOOKUP(D20,'Athlete List'!A$2:B$121,2,FALSE)</f>
        <v>ATLK</v>
      </c>
      <c r="F20" s="3" t="s">
        <v>5</v>
      </c>
      <c r="G20" s="22" t="s">
        <v>3</v>
      </c>
      <c r="H20" s="13" t="s">
        <v>139</v>
      </c>
      <c r="I20" s="60" t="str">
        <f t="shared" si="13"/>
        <v>BN 12-14</v>
      </c>
      <c r="J20" s="3" t="s">
        <v>456</v>
      </c>
      <c r="K20" s="26">
        <v>3.8</v>
      </c>
      <c r="L20" s="26">
        <v>0.2</v>
      </c>
      <c r="M20" s="62">
        <f t="shared" si="5"/>
        <v>3.5999999999999996</v>
      </c>
      <c r="N20" s="4">
        <v>1</v>
      </c>
      <c r="O20" s="84" t="str">
        <f t="shared" si="6"/>
        <v>MOVE UP</v>
      </c>
      <c r="P20" s="4"/>
      <c r="Q20" s="4"/>
      <c r="R20" s="191" t="s">
        <v>366</v>
      </c>
      <c r="S20" s="3" t="s">
        <v>164</v>
      </c>
    </row>
    <row r="21" spans="1:19" ht="14.45" customHeight="1">
      <c r="A21" s="60" t="str">
        <f t="shared" si="0"/>
        <v>Medley BN 12-14</v>
      </c>
      <c r="B21" s="60" t="str">
        <f t="shared" si="1"/>
        <v>Medley BN 12-14</v>
      </c>
      <c r="C21" s="4">
        <v>2</v>
      </c>
      <c r="D21" s="127" t="s">
        <v>454</v>
      </c>
      <c r="E21" s="25" t="e">
        <f>VLOOKUP(D21,'Athlete List'!A$2:B$121,2,FALSE)</f>
        <v>#N/A</v>
      </c>
      <c r="F21" s="3" t="s">
        <v>5</v>
      </c>
      <c r="G21" s="22" t="s">
        <v>3</v>
      </c>
      <c r="H21" s="13" t="s">
        <v>139</v>
      </c>
      <c r="I21" s="60" t="str">
        <f t="shared" si="13"/>
        <v>BN 12-14</v>
      </c>
      <c r="J21" s="3" t="s">
        <v>456</v>
      </c>
      <c r="K21" s="26">
        <v>3.3</v>
      </c>
      <c r="L21" s="26">
        <v>0.5</v>
      </c>
      <c r="M21" s="62">
        <f t="shared" si="5"/>
        <v>2.8</v>
      </c>
      <c r="N21" s="4">
        <v>6</v>
      </c>
      <c r="O21" s="84" t="str">
        <f t="shared" si="6"/>
        <v xml:space="preserve"> </v>
      </c>
      <c r="P21" s="4"/>
      <c r="Q21" s="4"/>
      <c r="R21" s="191" t="s">
        <v>366</v>
      </c>
      <c r="S21" s="3" t="s">
        <v>164</v>
      </c>
    </row>
    <row r="22" spans="1:19" ht="14.45" customHeight="1">
      <c r="A22" s="60" t="str">
        <f t="shared" si="0"/>
        <v>Medley BN 12-14</v>
      </c>
      <c r="B22" s="60" t="str">
        <f t="shared" si="1"/>
        <v>Medley BN 12-14</v>
      </c>
      <c r="C22" s="4">
        <v>2</v>
      </c>
      <c r="D22" s="130" t="s">
        <v>280</v>
      </c>
      <c r="E22" s="25" t="str">
        <f>VLOOKUP(D22,'Athlete List'!A$2:B$121,2,FALSE)</f>
        <v>ATLK</v>
      </c>
      <c r="F22" s="3" t="s">
        <v>5</v>
      </c>
      <c r="G22" s="22" t="s">
        <v>3</v>
      </c>
      <c r="H22" s="13" t="s">
        <v>139</v>
      </c>
      <c r="I22" s="60" t="str">
        <f t="shared" si="13"/>
        <v>BN 12-14</v>
      </c>
      <c r="J22" s="3" t="s">
        <v>456</v>
      </c>
      <c r="K22" s="26">
        <v>3.1</v>
      </c>
      <c r="L22" s="26">
        <v>0</v>
      </c>
      <c r="M22" s="62">
        <f t="shared" si="5"/>
        <v>3.1</v>
      </c>
      <c r="N22" s="4">
        <v>4</v>
      </c>
      <c r="O22" s="84" t="str">
        <f t="shared" si="6"/>
        <v xml:space="preserve"> </v>
      </c>
      <c r="P22" s="4"/>
      <c r="Q22" s="4"/>
      <c r="R22" s="191" t="s">
        <v>366</v>
      </c>
      <c r="S22" s="3" t="s">
        <v>164</v>
      </c>
    </row>
    <row r="23" spans="1:19" ht="14.45" customHeight="1">
      <c r="A23" s="60" t="str">
        <f t="shared" si="0"/>
        <v>Medley BN 12-14</v>
      </c>
      <c r="B23" s="60" t="str">
        <f t="shared" si="1"/>
        <v>Medley BN 12-14</v>
      </c>
      <c r="C23" s="4">
        <v>2</v>
      </c>
      <c r="D23" s="127" t="s">
        <v>225</v>
      </c>
      <c r="E23" s="25" t="str">
        <f>VLOOKUP(D23,'Athlete List'!A$2:B$121,2,FALSE)</f>
        <v>ATLK</v>
      </c>
      <c r="F23" s="3" t="s">
        <v>5</v>
      </c>
      <c r="G23" s="22" t="s">
        <v>3</v>
      </c>
      <c r="H23" s="13" t="s">
        <v>139</v>
      </c>
      <c r="I23" s="60" t="str">
        <f t="shared" si="13"/>
        <v>BN 12-14</v>
      </c>
      <c r="J23" s="3" t="s">
        <v>456</v>
      </c>
      <c r="K23" s="26">
        <v>3.2</v>
      </c>
      <c r="L23" s="26">
        <v>0.3</v>
      </c>
      <c r="M23" s="62">
        <f t="shared" si="5"/>
        <v>2.9000000000000004</v>
      </c>
      <c r="N23" s="4">
        <v>5</v>
      </c>
      <c r="O23" s="84" t="str">
        <f t="shared" si="6"/>
        <v xml:space="preserve"> </v>
      </c>
      <c r="P23" s="4"/>
      <c r="Q23" s="4"/>
      <c r="R23" s="191" t="s">
        <v>366</v>
      </c>
      <c r="S23" s="3" t="s">
        <v>164</v>
      </c>
    </row>
    <row r="24" spans="1:19" ht="14.45" customHeight="1">
      <c r="A24" s="60" t="str">
        <f t="shared" si="0"/>
        <v>Medley BA 15-17</v>
      </c>
      <c r="B24" s="60" t="str">
        <f t="shared" si="1"/>
        <v>Medley BA 15-17</v>
      </c>
      <c r="C24" s="4">
        <v>2</v>
      </c>
      <c r="D24" s="159" t="s">
        <v>245</v>
      </c>
      <c r="E24" s="25" t="str">
        <f>VLOOKUP(D24,'Athlete List'!A$2:B$121,2,FALSE)</f>
        <v>ATLK</v>
      </c>
      <c r="F24" s="3" t="s">
        <v>5</v>
      </c>
      <c r="G24" s="22" t="s">
        <v>45</v>
      </c>
      <c r="H24" s="13" t="s">
        <v>375</v>
      </c>
      <c r="I24" s="60" t="str">
        <f t="shared" si="4"/>
        <v>BA 15-17</v>
      </c>
      <c r="J24" s="3" t="s">
        <v>456</v>
      </c>
      <c r="K24" s="26">
        <v>6.4</v>
      </c>
      <c r="L24" s="26">
        <v>0.1</v>
      </c>
      <c r="M24" s="62">
        <f t="shared" si="5"/>
        <v>6.3000000000000007</v>
      </c>
      <c r="N24" s="4">
        <v>1</v>
      </c>
      <c r="O24" s="84" t="str">
        <f t="shared" si="6"/>
        <v xml:space="preserve"> </v>
      </c>
      <c r="P24" s="4"/>
      <c r="Q24" s="4"/>
      <c r="R24" s="191" t="s">
        <v>366</v>
      </c>
      <c r="S24" s="3" t="s">
        <v>164</v>
      </c>
    </row>
    <row r="25" spans="1:19">
      <c r="A25" s="60" t="str">
        <f t="shared" si="0"/>
        <v>Medley BA 15-17</v>
      </c>
      <c r="B25" s="60" t="str">
        <f t="shared" si="1"/>
        <v>Medley BA 15-17</v>
      </c>
      <c r="C25" s="4">
        <v>2</v>
      </c>
      <c r="D25" s="159" t="s">
        <v>243</v>
      </c>
      <c r="E25" s="25" t="str">
        <f>VLOOKUP(D25,'Athlete List'!A$2:B$121,2,FALSE)</f>
        <v>ATLK</v>
      </c>
      <c r="F25" s="3" t="s">
        <v>5</v>
      </c>
      <c r="G25" s="22" t="s">
        <v>45</v>
      </c>
      <c r="H25" s="13" t="s">
        <v>375</v>
      </c>
      <c r="I25" s="60" t="str">
        <f t="shared" ref="I25:I26" si="14">CONCATENATE(G25," ",H25)</f>
        <v>BA 15-17</v>
      </c>
      <c r="J25" s="3" t="s">
        <v>456</v>
      </c>
      <c r="K25" s="26">
        <v>5.3</v>
      </c>
      <c r="L25" s="26">
        <v>0.2</v>
      </c>
      <c r="M25" s="62">
        <f t="shared" si="5"/>
        <v>5.0999999999999996</v>
      </c>
      <c r="N25" s="4">
        <v>3</v>
      </c>
      <c r="O25" s="84" t="str">
        <f t="shared" si="6"/>
        <v xml:space="preserve"> </v>
      </c>
      <c r="P25" s="4"/>
      <c r="Q25" s="4"/>
      <c r="R25" s="191" t="s">
        <v>366</v>
      </c>
      <c r="S25" s="3" t="s">
        <v>164</v>
      </c>
    </row>
    <row r="26" spans="1:19">
      <c r="A26" s="60" t="str">
        <f t="shared" si="0"/>
        <v>Medley BA 15-17</v>
      </c>
      <c r="B26" s="60" t="str">
        <f t="shared" si="1"/>
        <v>Medley BA 15-17</v>
      </c>
      <c r="C26" s="4">
        <v>2</v>
      </c>
      <c r="D26" s="159" t="s">
        <v>241</v>
      </c>
      <c r="E26" s="25" t="str">
        <f>VLOOKUP(D26,'Athlete List'!A$2:B$121,2,FALSE)</f>
        <v>ATLK</v>
      </c>
      <c r="F26" s="3" t="s">
        <v>5</v>
      </c>
      <c r="G26" s="22" t="s">
        <v>45</v>
      </c>
      <c r="H26" s="13" t="s">
        <v>375</v>
      </c>
      <c r="I26" s="60" t="str">
        <f t="shared" si="14"/>
        <v>BA 15-17</v>
      </c>
      <c r="J26" s="3" t="s">
        <v>456</v>
      </c>
      <c r="K26" s="26">
        <v>6.2</v>
      </c>
      <c r="L26" s="26">
        <v>0</v>
      </c>
      <c r="M26" s="62">
        <f t="shared" si="5"/>
        <v>6.2</v>
      </c>
      <c r="N26" s="4">
        <v>2</v>
      </c>
      <c r="O26" s="84" t="str">
        <f t="shared" si="6"/>
        <v xml:space="preserve"> </v>
      </c>
      <c r="P26" s="4"/>
      <c r="Q26" s="4"/>
      <c r="R26" s="191" t="s">
        <v>366</v>
      </c>
      <c r="S26" s="3" t="s">
        <v>164</v>
      </c>
    </row>
    <row r="27" spans="1:19">
      <c r="A27" s="60" t="str">
        <f t="shared" si="0"/>
        <v>Medley A 18+</v>
      </c>
      <c r="B27" s="60" t="str">
        <f t="shared" si="1"/>
        <v>Medley A 18+</v>
      </c>
      <c r="C27" s="4">
        <v>2</v>
      </c>
      <c r="D27" s="159" t="s">
        <v>244</v>
      </c>
      <c r="E27" s="25" t="str">
        <f>VLOOKUP(D27,'Athlete List'!A$2:B$121,2,FALSE)</f>
        <v>ATLK</v>
      </c>
      <c r="F27" s="3" t="s">
        <v>5</v>
      </c>
      <c r="G27" s="22" t="s">
        <v>0</v>
      </c>
      <c r="H27" s="13" t="s">
        <v>376</v>
      </c>
      <c r="I27" s="60" t="str">
        <f t="shared" si="4"/>
        <v>A 18+</v>
      </c>
      <c r="J27" s="3" t="s">
        <v>456</v>
      </c>
      <c r="K27" s="26">
        <v>8.1999999999999993</v>
      </c>
      <c r="L27" s="26">
        <v>0.1</v>
      </c>
      <c r="M27" s="62">
        <f t="shared" si="5"/>
        <v>8.1</v>
      </c>
      <c r="N27" s="4">
        <v>1</v>
      </c>
      <c r="O27" s="84" t="str">
        <f t="shared" si="6"/>
        <v xml:space="preserve"> </v>
      </c>
      <c r="P27" s="4"/>
      <c r="Q27" s="4"/>
      <c r="R27" s="191" t="s">
        <v>366</v>
      </c>
      <c r="S27" s="3" t="s">
        <v>164</v>
      </c>
    </row>
    <row r="28" spans="1:19">
      <c r="A28" s="60" t="str">
        <f t="shared" si="0"/>
        <v>Medley C 9-11</v>
      </c>
      <c r="B28" s="60" t="str">
        <f t="shared" si="1"/>
        <v>Medley C 9-11</v>
      </c>
      <c r="C28" s="4">
        <v>3</v>
      </c>
      <c r="D28" s="132" t="s">
        <v>205</v>
      </c>
      <c r="E28" s="25" t="str">
        <f>VLOOKUP(D28,'Athlete List'!A$2:B$121,2,FALSE)</f>
        <v>ETIN</v>
      </c>
      <c r="F28" s="3" t="s">
        <v>5</v>
      </c>
      <c r="G28" s="22" t="s">
        <v>2</v>
      </c>
      <c r="H28" s="13" t="s">
        <v>377</v>
      </c>
      <c r="I28" s="60" t="str">
        <f t="shared" si="4"/>
        <v>C 9-11</v>
      </c>
      <c r="J28" s="3" t="s">
        <v>457</v>
      </c>
      <c r="K28" s="26"/>
      <c r="L28" s="26"/>
      <c r="M28" s="26"/>
      <c r="N28" s="4"/>
      <c r="O28" s="84" t="str">
        <f t="shared" si="6"/>
        <v xml:space="preserve"> </v>
      </c>
      <c r="P28" s="196" t="s">
        <v>84</v>
      </c>
      <c r="Q28" s="4"/>
      <c r="R28" s="191" t="s">
        <v>366</v>
      </c>
      <c r="S28" s="3" t="s">
        <v>164</v>
      </c>
    </row>
    <row r="29" spans="1:19">
      <c r="A29" s="60" t="str">
        <f t="shared" si="0"/>
        <v>Medley C 9-11</v>
      </c>
      <c r="B29" s="60" t="str">
        <f t="shared" si="1"/>
        <v>Medley C 9-11</v>
      </c>
      <c r="C29" s="4">
        <v>3</v>
      </c>
      <c r="D29" s="159" t="s">
        <v>442</v>
      </c>
      <c r="E29" s="25" t="str">
        <f>VLOOKUP(D29,'Athlete List'!A$2:B$121,2,FALSE)</f>
        <v>ETIN</v>
      </c>
      <c r="F29" s="3" t="s">
        <v>5</v>
      </c>
      <c r="G29" s="22" t="s">
        <v>2</v>
      </c>
      <c r="H29" s="13" t="s">
        <v>377</v>
      </c>
      <c r="I29" s="60" t="str">
        <f t="shared" ref="I29:I35" si="15">CONCATENATE(G29," ",H29)</f>
        <v>C 9-11</v>
      </c>
      <c r="J29" s="3" t="s">
        <v>457</v>
      </c>
      <c r="K29" s="26"/>
      <c r="L29" s="26"/>
      <c r="M29" s="26"/>
      <c r="N29" s="4"/>
      <c r="O29" s="84" t="str">
        <f t="shared" si="6"/>
        <v xml:space="preserve"> </v>
      </c>
      <c r="P29" s="196" t="s">
        <v>85</v>
      </c>
      <c r="Q29" s="4"/>
      <c r="R29" s="191" t="s">
        <v>366</v>
      </c>
      <c r="S29" s="3" t="s">
        <v>164</v>
      </c>
    </row>
    <row r="30" spans="1:19">
      <c r="A30" s="60" t="str">
        <f t="shared" si="0"/>
        <v>Medley C 9-11</v>
      </c>
      <c r="B30" s="60" t="str">
        <f t="shared" si="1"/>
        <v>Medley C 9-11</v>
      </c>
      <c r="C30" s="4">
        <v>3</v>
      </c>
      <c r="D30" s="159" t="s">
        <v>191</v>
      </c>
      <c r="E30" s="25" t="str">
        <f>VLOOKUP(D30,'Athlete List'!A$2:B$121,2,FALSE)</f>
        <v>ETIN</v>
      </c>
      <c r="F30" s="3" t="s">
        <v>5</v>
      </c>
      <c r="G30" s="22" t="s">
        <v>2</v>
      </c>
      <c r="H30" s="13" t="s">
        <v>377</v>
      </c>
      <c r="I30" s="60" t="str">
        <f t="shared" si="15"/>
        <v>C 9-11</v>
      </c>
      <c r="J30" s="3" t="s">
        <v>457</v>
      </c>
      <c r="K30" s="26"/>
      <c r="L30" s="26"/>
      <c r="M30" s="26"/>
      <c r="N30" s="4"/>
      <c r="O30" s="84" t="str">
        <f t="shared" si="6"/>
        <v xml:space="preserve"> </v>
      </c>
      <c r="P30" s="196" t="s">
        <v>85</v>
      </c>
      <c r="Q30" s="4"/>
      <c r="R30" s="191" t="s">
        <v>366</v>
      </c>
      <c r="S30" s="3" t="s">
        <v>164</v>
      </c>
    </row>
    <row r="31" spans="1:19">
      <c r="A31" s="60" t="str">
        <f t="shared" si="0"/>
        <v>Medley C 9-11</v>
      </c>
      <c r="B31" s="60" t="str">
        <f t="shared" si="1"/>
        <v>Medley C 9-11</v>
      </c>
      <c r="C31" s="4">
        <v>3</v>
      </c>
      <c r="D31" s="159" t="s">
        <v>441</v>
      </c>
      <c r="E31" s="25" t="str">
        <f>VLOOKUP(D31,'Athlete List'!A$2:B$121,2,FALSE)</f>
        <v>ETIN</v>
      </c>
      <c r="F31" s="3" t="s">
        <v>5</v>
      </c>
      <c r="G31" s="22" t="s">
        <v>2</v>
      </c>
      <c r="H31" s="13" t="s">
        <v>377</v>
      </c>
      <c r="I31" s="60" t="str">
        <f t="shared" si="15"/>
        <v>C 9-11</v>
      </c>
      <c r="J31" s="3" t="s">
        <v>457</v>
      </c>
      <c r="K31" s="26"/>
      <c r="L31" s="26"/>
      <c r="M31" s="26"/>
      <c r="N31" s="4"/>
      <c r="O31" s="84" t="str">
        <f t="shared" si="6"/>
        <v xml:space="preserve"> </v>
      </c>
      <c r="P31" s="196" t="s">
        <v>85</v>
      </c>
      <c r="Q31" s="4"/>
      <c r="R31" s="191" t="s">
        <v>366</v>
      </c>
      <c r="S31" s="3" t="s">
        <v>164</v>
      </c>
    </row>
    <row r="32" spans="1:19">
      <c r="A32" s="60" t="str">
        <f t="shared" si="0"/>
        <v>Medley C 9-11</v>
      </c>
      <c r="B32" s="60" t="str">
        <f t="shared" si="1"/>
        <v>Medley C 9-11</v>
      </c>
      <c r="C32" s="4">
        <v>3</v>
      </c>
      <c r="D32" s="159" t="s">
        <v>206</v>
      </c>
      <c r="E32" s="25" t="str">
        <f>VLOOKUP(D32,'Athlete List'!A$2:B$121,2,FALSE)</f>
        <v>ETIN</v>
      </c>
      <c r="F32" s="3" t="s">
        <v>5</v>
      </c>
      <c r="G32" s="22" t="s">
        <v>2</v>
      </c>
      <c r="H32" s="13" t="s">
        <v>377</v>
      </c>
      <c r="I32" s="60" t="str">
        <f t="shared" si="15"/>
        <v>C 9-11</v>
      </c>
      <c r="J32" s="3" t="s">
        <v>457</v>
      </c>
      <c r="K32" s="26"/>
      <c r="L32" s="26"/>
      <c r="M32" s="26"/>
      <c r="N32" s="4"/>
      <c r="O32" s="84" t="str">
        <f t="shared" si="6"/>
        <v xml:space="preserve"> </v>
      </c>
      <c r="P32" s="196" t="s">
        <v>84</v>
      </c>
      <c r="Q32" s="4"/>
      <c r="R32" s="191" t="s">
        <v>366</v>
      </c>
      <c r="S32" s="3" t="s">
        <v>164</v>
      </c>
    </row>
    <row r="33" spans="1:19">
      <c r="A33" s="60" t="str">
        <f t="shared" si="0"/>
        <v>Medley C 9-11</v>
      </c>
      <c r="B33" s="60" t="str">
        <f t="shared" si="1"/>
        <v>Medley C 9-11</v>
      </c>
      <c r="C33" s="4">
        <v>3</v>
      </c>
      <c r="D33" s="159" t="s">
        <v>195</v>
      </c>
      <c r="E33" s="25" t="str">
        <f>VLOOKUP(D33,'Athlete List'!A$2:B$121,2,FALSE)</f>
        <v>ETIN</v>
      </c>
      <c r="F33" s="3" t="s">
        <v>5</v>
      </c>
      <c r="G33" s="22" t="s">
        <v>2</v>
      </c>
      <c r="H33" s="13" t="s">
        <v>377</v>
      </c>
      <c r="I33" s="60" t="str">
        <f t="shared" si="15"/>
        <v>C 9-11</v>
      </c>
      <c r="J33" s="3" t="s">
        <v>457</v>
      </c>
      <c r="K33" s="26"/>
      <c r="L33" s="26"/>
      <c r="M33" s="26"/>
      <c r="N33" s="4"/>
      <c r="O33" s="84" t="str">
        <f t="shared" si="6"/>
        <v xml:space="preserve"> </v>
      </c>
      <c r="P33" s="196" t="s">
        <v>85</v>
      </c>
      <c r="Q33" s="4"/>
      <c r="R33" s="191" t="s">
        <v>366</v>
      </c>
      <c r="S33" s="3" t="s">
        <v>164</v>
      </c>
    </row>
    <row r="34" spans="1:19">
      <c r="A34" s="60" t="str">
        <f t="shared" si="0"/>
        <v>Medley C 9-11</v>
      </c>
      <c r="B34" s="60" t="str">
        <f t="shared" si="1"/>
        <v>Medley C 9-11</v>
      </c>
      <c r="C34" s="4">
        <v>3</v>
      </c>
      <c r="D34" s="159" t="s">
        <v>200</v>
      </c>
      <c r="E34" s="25" t="s">
        <v>427</v>
      </c>
      <c r="F34" s="3" t="s">
        <v>5</v>
      </c>
      <c r="G34" s="22" t="s">
        <v>2</v>
      </c>
      <c r="H34" s="13" t="s">
        <v>377</v>
      </c>
      <c r="I34" s="60" t="str">
        <f t="shared" si="15"/>
        <v>C 9-11</v>
      </c>
      <c r="J34" s="3" t="s">
        <v>457</v>
      </c>
      <c r="K34" s="26"/>
      <c r="L34" s="26"/>
      <c r="M34" s="26"/>
      <c r="N34" s="4"/>
      <c r="O34" s="84"/>
      <c r="P34" s="196" t="s">
        <v>84</v>
      </c>
      <c r="Q34" s="4"/>
      <c r="R34" s="191" t="s">
        <v>366</v>
      </c>
      <c r="S34" s="3" t="s">
        <v>164</v>
      </c>
    </row>
    <row r="35" spans="1:19">
      <c r="A35" s="60" t="str">
        <f t="shared" si="0"/>
        <v>Medley C 9-11</v>
      </c>
      <c r="B35" s="60" t="str">
        <f t="shared" si="1"/>
        <v>Medley C 9-11</v>
      </c>
      <c r="C35" s="4">
        <v>3</v>
      </c>
      <c r="D35" s="159" t="s">
        <v>279</v>
      </c>
      <c r="E35" s="25" t="str">
        <f>VLOOKUP(D35,'Athlete List'!A$2:B$121,2,FALSE)</f>
        <v>ATLK</v>
      </c>
      <c r="F35" s="3" t="s">
        <v>5</v>
      </c>
      <c r="G35" s="22" t="s">
        <v>2</v>
      </c>
      <c r="H35" s="13" t="s">
        <v>377</v>
      </c>
      <c r="I35" s="60" t="str">
        <f t="shared" si="15"/>
        <v>C 9-11</v>
      </c>
      <c r="J35" s="3" t="s">
        <v>457</v>
      </c>
      <c r="K35" s="26"/>
      <c r="L35" s="26"/>
      <c r="M35" s="26"/>
      <c r="N35" s="4"/>
      <c r="O35" s="84" t="str">
        <f t="shared" si="6"/>
        <v xml:space="preserve"> </v>
      </c>
      <c r="P35" s="196" t="s">
        <v>86</v>
      </c>
      <c r="Q35" s="4"/>
      <c r="R35" s="191" t="s">
        <v>366</v>
      </c>
      <c r="S35" s="3" t="s">
        <v>164</v>
      </c>
    </row>
    <row r="36" spans="1:19">
      <c r="A36" s="60" t="str">
        <f t="shared" si="0"/>
        <v>Medley BI 12-14</v>
      </c>
      <c r="B36" s="60" t="str">
        <f t="shared" si="1"/>
        <v>Medley BI 12-14</v>
      </c>
      <c r="C36" s="4">
        <v>3</v>
      </c>
      <c r="D36" s="159" t="s">
        <v>234</v>
      </c>
      <c r="E36" s="25" t="str">
        <f>VLOOKUP(D36,'Athlete List'!A$2:B$121,2,FALSE)</f>
        <v>ATLK</v>
      </c>
      <c r="F36" s="3" t="s">
        <v>5</v>
      </c>
      <c r="G36" s="22" t="s">
        <v>4</v>
      </c>
      <c r="H36" s="13" t="s">
        <v>139</v>
      </c>
      <c r="I36" s="60" t="str">
        <f t="shared" si="4"/>
        <v>BI 12-14</v>
      </c>
      <c r="J36" s="3" t="s">
        <v>457</v>
      </c>
      <c r="K36" s="26">
        <v>3.9</v>
      </c>
      <c r="L36" s="26">
        <v>0.3</v>
      </c>
      <c r="M36" s="62">
        <f t="shared" si="5"/>
        <v>3.6</v>
      </c>
      <c r="N36" s="4">
        <v>4</v>
      </c>
      <c r="O36" s="84" t="str">
        <f t="shared" si="6"/>
        <v xml:space="preserve"> </v>
      </c>
      <c r="P36" s="4"/>
      <c r="Q36" s="4"/>
      <c r="R36" s="191" t="s">
        <v>366</v>
      </c>
      <c r="S36" s="3" t="s">
        <v>164</v>
      </c>
    </row>
    <row r="37" spans="1:19">
      <c r="A37" s="60" t="str">
        <f t="shared" si="0"/>
        <v>Medley BI 12-14</v>
      </c>
      <c r="B37" s="60" t="str">
        <f t="shared" si="1"/>
        <v>Medley BI 12-14</v>
      </c>
      <c r="C37" s="4">
        <v>3</v>
      </c>
      <c r="D37" s="159" t="s">
        <v>236</v>
      </c>
      <c r="E37" s="25" t="str">
        <f>VLOOKUP(D37,'Athlete List'!A$2:B$121,2,FALSE)</f>
        <v>ATLK</v>
      </c>
      <c r="F37" s="3" t="s">
        <v>5</v>
      </c>
      <c r="G37" s="22" t="s">
        <v>4</v>
      </c>
      <c r="H37" s="13" t="s">
        <v>139</v>
      </c>
      <c r="I37" s="60" t="str">
        <f t="shared" ref="I37:I40" si="16">CONCATENATE(G37," ",H37)</f>
        <v>BI 12-14</v>
      </c>
      <c r="J37" s="3" t="s">
        <v>457</v>
      </c>
      <c r="K37" s="26">
        <v>4.8</v>
      </c>
      <c r="L37" s="26">
        <v>0.2</v>
      </c>
      <c r="M37" s="62">
        <f t="shared" si="5"/>
        <v>4.5999999999999996</v>
      </c>
      <c r="N37" s="4">
        <v>1</v>
      </c>
      <c r="O37" s="84" t="str">
        <f t="shared" si="6"/>
        <v xml:space="preserve"> </v>
      </c>
      <c r="P37" s="4"/>
      <c r="Q37" s="4"/>
      <c r="R37" s="191" t="s">
        <v>366</v>
      </c>
      <c r="S37" s="3" t="s">
        <v>164</v>
      </c>
    </row>
    <row r="38" spans="1:19" s="240" customFormat="1">
      <c r="A38" s="229" t="str">
        <f t="shared" si="0"/>
        <v>Medley BI 12-14</v>
      </c>
      <c r="B38" s="229" t="str">
        <f t="shared" si="1"/>
        <v>Medley BI 12-14</v>
      </c>
      <c r="C38" s="230">
        <v>3</v>
      </c>
      <c r="D38" s="231" t="s">
        <v>231</v>
      </c>
      <c r="E38" s="232" t="str">
        <f>VLOOKUP(D38,'Athlete List'!A$2:B$121,2,FALSE)</f>
        <v>ATLK</v>
      </c>
      <c r="F38" s="233" t="s">
        <v>5</v>
      </c>
      <c r="G38" s="234" t="s">
        <v>4</v>
      </c>
      <c r="H38" s="235" t="s">
        <v>139</v>
      </c>
      <c r="I38" s="229" t="str">
        <f t="shared" si="16"/>
        <v>BI 12-14</v>
      </c>
      <c r="J38" s="233" t="s">
        <v>457</v>
      </c>
      <c r="K38" s="236">
        <v>0</v>
      </c>
      <c r="L38" s="236">
        <v>0</v>
      </c>
      <c r="M38" s="237">
        <f t="shared" si="5"/>
        <v>0</v>
      </c>
      <c r="N38" s="230"/>
      <c r="O38" s="238" t="str">
        <f t="shared" si="6"/>
        <v xml:space="preserve"> </v>
      </c>
      <c r="P38" s="230"/>
      <c r="Q38" s="230"/>
      <c r="R38" s="239" t="s">
        <v>366</v>
      </c>
      <c r="S38" s="233" t="s">
        <v>164</v>
      </c>
    </row>
    <row r="39" spans="1:19">
      <c r="A39" s="60" t="str">
        <f t="shared" si="0"/>
        <v>Medley BI 12-14</v>
      </c>
      <c r="B39" s="60" t="str">
        <f t="shared" si="1"/>
        <v>Medley BI 12-14</v>
      </c>
      <c r="C39" s="4">
        <v>3</v>
      </c>
      <c r="D39" s="159" t="s">
        <v>421</v>
      </c>
      <c r="E39" s="25" t="str">
        <f>VLOOKUP(D39,'Athlete List'!A$2:B$121,2,FALSE)</f>
        <v>ATLK</v>
      </c>
      <c r="F39" s="3" t="s">
        <v>5</v>
      </c>
      <c r="G39" s="22" t="s">
        <v>4</v>
      </c>
      <c r="H39" s="13" t="s">
        <v>139</v>
      </c>
      <c r="I39" s="60" t="str">
        <f t="shared" si="16"/>
        <v>BI 12-14</v>
      </c>
      <c r="J39" s="3" t="s">
        <v>457</v>
      </c>
      <c r="K39" s="26">
        <v>4.5</v>
      </c>
      <c r="L39" s="26">
        <v>0.2</v>
      </c>
      <c r="M39" s="62">
        <f t="shared" si="5"/>
        <v>4.3</v>
      </c>
      <c r="N39" s="4">
        <v>2</v>
      </c>
      <c r="O39" s="84" t="str">
        <f t="shared" si="6"/>
        <v xml:space="preserve"> </v>
      </c>
      <c r="P39" s="4"/>
      <c r="Q39" s="4"/>
      <c r="R39" s="191" t="s">
        <v>366</v>
      </c>
      <c r="S39" s="3" t="s">
        <v>164</v>
      </c>
    </row>
    <row r="40" spans="1:19">
      <c r="A40" s="60" t="str">
        <f t="shared" si="0"/>
        <v>Medley BI 12-14</v>
      </c>
      <c r="B40" s="60" t="str">
        <f t="shared" si="1"/>
        <v>Medley BI 12-14</v>
      </c>
      <c r="C40" s="4">
        <v>3</v>
      </c>
      <c r="D40" s="159" t="s">
        <v>232</v>
      </c>
      <c r="E40" s="25" t="str">
        <f>VLOOKUP(D40,'Athlete List'!A$2:B$121,2,FALSE)</f>
        <v>ATLK</v>
      </c>
      <c r="F40" s="3" t="s">
        <v>5</v>
      </c>
      <c r="G40" s="22" t="s">
        <v>4</v>
      </c>
      <c r="H40" s="13" t="s">
        <v>139</v>
      </c>
      <c r="I40" s="60" t="str">
        <f t="shared" si="16"/>
        <v>BI 12-14</v>
      </c>
      <c r="J40" s="3" t="s">
        <v>457</v>
      </c>
      <c r="K40" s="26">
        <v>4.3</v>
      </c>
      <c r="L40" s="26">
        <v>0.2</v>
      </c>
      <c r="M40" s="62">
        <f t="shared" si="5"/>
        <v>4.0999999999999996</v>
      </c>
      <c r="N40" s="4">
        <v>3</v>
      </c>
      <c r="O40" s="84" t="str">
        <f t="shared" si="6"/>
        <v xml:space="preserve"> </v>
      </c>
      <c r="P40" s="4"/>
      <c r="Q40" s="4"/>
      <c r="R40" s="191" t="s">
        <v>366</v>
      </c>
      <c r="S40" s="3" t="s">
        <v>164</v>
      </c>
    </row>
    <row r="41" spans="1:19">
      <c r="A41" s="60" t="str">
        <f t="shared" si="0"/>
        <v>Solo C 9-11</v>
      </c>
      <c r="B41" s="60" t="str">
        <f t="shared" si="1"/>
        <v>Solo C 9-11</v>
      </c>
      <c r="C41" s="4">
        <v>1</v>
      </c>
      <c r="D41" s="132" t="s">
        <v>269</v>
      </c>
      <c r="E41" s="25" t="str">
        <f>VLOOKUP(D41,'Athlete List'!A$2:B$121,2,FALSE)</f>
        <v>Starlite</v>
      </c>
      <c r="F41" s="3" t="s">
        <v>6</v>
      </c>
      <c r="G41" s="22" t="s">
        <v>2</v>
      </c>
      <c r="H41" s="13" t="s">
        <v>377</v>
      </c>
      <c r="I41" s="60" t="str">
        <f t="shared" ref="I41:I45" si="17">CONCATENATE(G41," ",H41)</f>
        <v>C 9-11</v>
      </c>
      <c r="J41" s="3" t="s">
        <v>455</v>
      </c>
      <c r="K41" s="26"/>
      <c r="L41" s="26"/>
      <c r="M41" s="26"/>
      <c r="N41" s="4"/>
      <c r="O41" s="84" t="str">
        <f t="shared" si="6"/>
        <v xml:space="preserve"> </v>
      </c>
      <c r="P41" s="196" t="s">
        <v>85</v>
      </c>
      <c r="Q41" s="4"/>
      <c r="R41" s="191" t="s">
        <v>366</v>
      </c>
      <c r="S41" s="3" t="s">
        <v>164</v>
      </c>
    </row>
    <row r="42" spans="1:19" s="240" customFormat="1">
      <c r="A42" s="229" t="str">
        <f t="shared" si="0"/>
        <v>Solo C 9-11</v>
      </c>
      <c r="B42" s="229" t="str">
        <f t="shared" si="1"/>
        <v>Solo C 9-11</v>
      </c>
      <c r="C42" s="230">
        <v>1</v>
      </c>
      <c r="D42" s="250" t="s">
        <v>200</v>
      </c>
      <c r="E42" s="232" t="str">
        <f>VLOOKUP(D42,'Athlete List'!A$2:B$121,2,FALSE)</f>
        <v>ETIN</v>
      </c>
      <c r="F42" s="233" t="s">
        <v>6</v>
      </c>
      <c r="G42" s="234" t="s">
        <v>2</v>
      </c>
      <c r="H42" s="235" t="s">
        <v>377</v>
      </c>
      <c r="I42" s="229" t="str">
        <f t="shared" si="17"/>
        <v>C 9-11</v>
      </c>
      <c r="J42" s="233" t="s">
        <v>455</v>
      </c>
      <c r="K42" s="236"/>
      <c r="L42" s="236"/>
      <c r="M42" s="236"/>
      <c r="N42" s="230"/>
      <c r="O42" s="238" t="str">
        <f t="shared" si="6"/>
        <v xml:space="preserve"> </v>
      </c>
      <c r="P42" s="251"/>
      <c r="Q42" s="230"/>
      <c r="R42" s="239" t="s">
        <v>366</v>
      </c>
      <c r="S42" s="233" t="s">
        <v>164</v>
      </c>
    </row>
    <row r="43" spans="1:19">
      <c r="A43" s="60" t="str">
        <f t="shared" si="0"/>
        <v>Solo C 9-11</v>
      </c>
      <c r="B43" s="60" t="str">
        <f t="shared" si="1"/>
        <v>Solo C 9-11</v>
      </c>
      <c r="C43" s="4">
        <v>1</v>
      </c>
      <c r="D43" s="132" t="s">
        <v>267</v>
      </c>
      <c r="E43" s="25" t="str">
        <f>VLOOKUP(D43,'Athlete List'!A$2:B$121,2,FALSE)</f>
        <v>ATLK</v>
      </c>
      <c r="F43" s="3" t="s">
        <v>6</v>
      </c>
      <c r="G43" s="22" t="s">
        <v>2</v>
      </c>
      <c r="H43" s="13" t="s">
        <v>377</v>
      </c>
      <c r="I43" s="60" t="str">
        <f t="shared" si="17"/>
        <v>C 9-11</v>
      </c>
      <c r="J43" s="3" t="s">
        <v>455</v>
      </c>
      <c r="K43" s="26"/>
      <c r="L43" s="26"/>
      <c r="M43" s="26"/>
      <c r="N43" s="4"/>
      <c r="O43" s="84" t="str">
        <f t="shared" si="6"/>
        <v xml:space="preserve"> </v>
      </c>
      <c r="P43" s="196" t="s">
        <v>86</v>
      </c>
      <c r="Q43" s="4"/>
      <c r="R43" s="191" t="s">
        <v>366</v>
      </c>
      <c r="S43" s="3" t="s">
        <v>164</v>
      </c>
    </row>
    <row r="44" spans="1:19">
      <c r="A44" s="60" t="str">
        <f t="shared" si="0"/>
        <v>Solo C 9-11</v>
      </c>
      <c r="B44" s="60" t="str">
        <f t="shared" si="1"/>
        <v>Solo C 9-11</v>
      </c>
      <c r="C44" s="4">
        <v>1</v>
      </c>
      <c r="D44" s="132" t="s">
        <v>191</v>
      </c>
      <c r="E44" s="25" t="str">
        <f>VLOOKUP(D44,'Athlete List'!A$2:B$121,2,FALSE)</f>
        <v>ETIN</v>
      </c>
      <c r="F44" s="3" t="s">
        <v>6</v>
      </c>
      <c r="G44" s="22" t="s">
        <v>2</v>
      </c>
      <c r="H44" s="13" t="s">
        <v>377</v>
      </c>
      <c r="I44" s="60" t="str">
        <f t="shared" si="17"/>
        <v>C 9-11</v>
      </c>
      <c r="J44" s="3" t="s">
        <v>455</v>
      </c>
      <c r="K44" s="26"/>
      <c r="L44" s="26"/>
      <c r="M44" s="26"/>
      <c r="N44" s="4"/>
      <c r="O44" s="84" t="str">
        <f t="shared" si="6"/>
        <v xml:space="preserve"> </v>
      </c>
      <c r="P44" s="196" t="s">
        <v>85</v>
      </c>
      <c r="Q44" s="4"/>
      <c r="R44" s="191" t="s">
        <v>366</v>
      </c>
      <c r="S44" s="3" t="s">
        <v>164</v>
      </c>
    </row>
    <row r="45" spans="1:19">
      <c r="A45" s="60" t="str">
        <f t="shared" si="0"/>
        <v>Solo C 9-11</v>
      </c>
      <c r="B45" s="60" t="str">
        <f t="shared" si="1"/>
        <v>Solo C 9-11</v>
      </c>
      <c r="C45" s="4">
        <v>1</v>
      </c>
      <c r="D45" s="132" t="s">
        <v>279</v>
      </c>
      <c r="E45" s="25" t="str">
        <f>VLOOKUP(D45,'Athlete List'!A$2:B$121,2,FALSE)</f>
        <v>ATLK</v>
      </c>
      <c r="F45" s="3" t="s">
        <v>6</v>
      </c>
      <c r="G45" s="22" t="s">
        <v>2</v>
      </c>
      <c r="H45" s="13" t="s">
        <v>377</v>
      </c>
      <c r="I45" s="60" t="str">
        <f t="shared" si="17"/>
        <v>C 9-11</v>
      </c>
      <c r="J45" s="3" t="s">
        <v>455</v>
      </c>
      <c r="K45" s="26"/>
      <c r="L45" s="26"/>
      <c r="M45" s="26"/>
      <c r="N45" s="4"/>
      <c r="O45" s="84" t="str">
        <f t="shared" si="6"/>
        <v xml:space="preserve"> </v>
      </c>
      <c r="P45" s="196" t="s">
        <v>87</v>
      </c>
      <c r="Q45" s="4"/>
      <c r="R45" s="191" t="s">
        <v>366</v>
      </c>
      <c r="S45" s="3" t="s">
        <v>164</v>
      </c>
    </row>
    <row r="46" spans="1:19">
      <c r="A46" s="60" t="str">
        <f t="shared" si="0"/>
        <v>Solo BN 18+</v>
      </c>
      <c r="B46" s="60" t="str">
        <f t="shared" si="1"/>
        <v>Solo BN 18+</v>
      </c>
      <c r="C46" s="4">
        <v>1</v>
      </c>
      <c r="D46" s="132" t="s">
        <v>224</v>
      </c>
      <c r="E46" s="25" t="str">
        <f>VLOOKUP(D46,'Athlete List'!A$2:B$121,2,FALSE)</f>
        <v>EXPL</v>
      </c>
      <c r="F46" s="3" t="s">
        <v>6</v>
      </c>
      <c r="G46" s="22" t="s">
        <v>3</v>
      </c>
      <c r="H46" s="13" t="s">
        <v>376</v>
      </c>
      <c r="I46" s="60" t="str">
        <f t="shared" ref="I46" si="18">CONCATENATE(G46," ",H46)</f>
        <v>BN 18+</v>
      </c>
      <c r="J46" s="3" t="s">
        <v>455</v>
      </c>
      <c r="K46" s="26">
        <v>3.1</v>
      </c>
      <c r="L46" s="26">
        <v>0.3</v>
      </c>
      <c r="M46" s="62">
        <f t="shared" si="5"/>
        <v>2.8000000000000003</v>
      </c>
      <c r="N46" s="4">
        <v>1</v>
      </c>
      <c r="O46" s="84" t="str">
        <f t="shared" si="6"/>
        <v xml:space="preserve"> </v>
      </c>
      <c r="P46" s="4"/>
      <c r="Q46" s="4"/>
      <c r="R46" s="191" t="s">
        <v>366</v>
      </c>
      <c r="S46" s="3" t="s">
        <v>164</v>
      </c>
    </row>
    <row r="47" spans="1:19">
      <c r="A47" s="60" t="str">
        <f t="shared" si="0"/>
        <v>Solo BI 15-17</v>
      </c>
      <c r="B47" s="60" t="str">
        <f t="shared" si="1"/>
        <v>Solo BI 15-17</v>
      </c>
      <c r="C47" s="4">
        <v>1</v>
      </c>
      <c r="D47" s="132" t="s">
        <v>239</v>
      </c>
      <c r="E47" s="25" t="str">
        <f>VLOOKUP(D47,'Athlete List'!A$2:B$121,2,FALSE)</f>
        <v>ATLK</v>
      </c>
      <c r="F47" s="3" t="s">
        <v>6</v>
      </c>
      <c r="G47" s="22" t="s">
        <v>4</v>
      </c>
      <c r="H47" s="13" t="s">
        <v>375</v>
      </c>
      <c r="I47" s="60" t="str">
        <f t="shared" ref="I47:I48" si="19">CONCATENATE(G47," ",H47)</f>
        <v>BI 15-17</v>
      </c>
      <c r="J47" s="3" t="s">
        <v>455</v>
      </c>
      <c r="K47" s="26">
        <v>4.3</v>
      </c>
      <c r="L47" s="26">
        <v>0.5</v>
      </c>
      <c r="M47" s="62">
        <f t="shared" si="5"/>
        <v>3.8</v>
      </c>
      <c r="N47" s="4">
        <v>1</v>
      </c>
      <c r="O47" s="84" t="str">
        <f t="shared" si="6"/>
        <v xml:space="preserve"> </v>
      </c>
      <c r="P47" s="4"/>
      <c r="Q47" s="4"/>
      <c r="R47" s="191" t="s">
        <v>366</v>
      </c>
      <c r="S47" s="3" t="s">
        <v>164</v>
      </c>
    </row>
    <row r="48" spans="1:19">
      <c r="A48" s="60" t="str">
        <f t="shared" si="0"/>
        <v>Solo BI 15-17</v>
      </c>
      <c r="B48" s="60" t="str">
        <f t="shared" si="1"/>
        <v>Solo BI 15-17</v>
      </c>
      <c r="C48" s="4">
        <v>1</v>
      </c>
      <c r="D48" s="132" t="s">
        <v>243</v>
      </c>
      <c r="E48" s="25" t="str">
        <f>VLOOKUP(D48,'Athlete List'!A$2:B$121,2,FALSE)</f>
        <v>ATLK</v>
      </c>
      <c r="F48" s="3" t="s">
        <v>6</v>
      </c>
      <c r="G48" s="22" t="s">
        <v>4</v>
      </c>
      <c r="H48" s="13" t="s">
        <v>375</v>
      </c>
      <c r="I48" s="60" t="str">
        <f t="shared" si="19"/>
        <v>BI 15-17</v>
      </c>
      <c r="J48" s="3" t="s">
        <v>455</v>
      </c>
      <c r="K48" s="26">
        <v>4</v>
      </c>
      <c r="L48" s="26">
        <v>0.4</v>
      </c>
      <c r="M48" s="62">
        <f t="shared" si="5"/>
        <v>3.6</v>
      </c>
      <c r="N48" s="4">
        <v>2</v>
      </c>
      <c r="O48" s="84" t="str">
        <f t="shared" si="6"/>
        <v xml:space="preserve"> </v>
      </c>
      <c r="P48" s="4"/>
      <c r="Q48" s="4"/>
      <c r="R48" s="191" t="s">
        <v>366</v>
      </c>
      <c r="S48" s="3" t="s">
        <v>164</v>
      </c>
    </row>
    <row r="49" spans="1:19" s="240" customFormat="1">
      <c r="A49" s="229" t="str">
        <f t="shared" si="0"/>
        <v>Solo BA 12-14</v>
      </c>
      <c r="B49" s="229" t="str">
        <f t="shared" si="1"/>
        <v>Solo BA 12-14</v>
      </c>
      <c r="C49" s="230">
        <v>1</v>
      </c>
      <c r="D49" s="242" t="s">
        <v>229</v>
      </c>
      <c r="E49" s="232" t="str">
        <f>VLOOKUP(D49,'Athlete List'!A$2:B$121,2,FALSE)</f>
        <v>ATLK</v>
      </c>
      <c r="F49" s="233" t="s">
        <v>6</v>
      </c>
      <c r="G49" s="234" t="s">
        <v>45</v>
      </c>
      <c r="H49" s="235" t="s">
        <v>139</v>
      </c>
      <c r="I49" s="229" t="str">
        <f t="shared" si="4"/>
        <v>BA 12-14</v>
      </c>
      <c r="J49" s="233" t="s">
        <v>455</v>
      </c>
      <c r="K49" s="236">
        <v>0</v>
      </c>
      <c r="L49" s="236">
        <v>0</v>
      </c>
      <c r="M49" s="237">
        <f t="shared" si="5"/>
        <v>0</v>
      </c>
      <c r="N49" s="230"/>
      <c r="O49" s="238" t="str">
        <f t="shared" si="6"/>
        <v xml:space="preserve"> </v>
      </c>
      <c r="P49" s="230"/>
      <c r="Q49" s="230"/>
      <c r="R49" s="239" t="s">
        <v>366</v>
      </c>
      <c r="S49" s="233" t="s">
        <v>164</v>
      </c>
    </row>
    <row r="50" spans="1:19">
      <c r="A50" s="60" t="str">
        <f t="shared" ref="A50:A96" si="20">B50</f>
        <v>Solo A 18+</v>
      </c>
      <c r="B50" s="60" t="str">
        <f t="shared" ref="B50:B96" si="21">CONCATENATE(F50," ",I50)</f>
        <v>Solo A 18+</v>
      </c>
      <c r="C50" s="4">
        <v>1</v>
      </c>
      <c r="D50" s="132" t="s">
        <v>244</v>
      </c>
      <c r="E50" s="25" t="str">
        <f>VLOOKUP(D50,'Athlete List'!A$2:B$121,2,FALSE)</f>
        <v>ATLK</v>
      </c>
      <c r="F50" s="3" t="s">
        <v>6</v>
      </c>
      <c r="G50" s="22" t="s">
        <v>0</v>
      </c>
      <c r="H50" s="13" t="s">
        <v>376</v>
      </c>
      <c r="I50" s="60" t="str">
        <f t="shared" si="4"/>
        <v>A 18+</v>
      </c>
      <c r="J50" s="3" t="s">
        <v>455</v>
      </c>
      <c r="K50" s="26">
        <v>8.5</v>
      </c>
      <c r="L50" s="26">
        <v>0.2</v>
      </c>
      <c r="M50" s="62">
        <f t="shared" si="5"/>
        <v>8.3000000000000007</v>
      </c>
      <c r="N50" s="4">
        <v>1</v>
      </c>
      <c r="O50" s="84" t="str">
        <f t="shared" si="6"/>
        <v xml:space="preserve"> </v>
      </c>
      <c r="P50" s="4"/>
      <c r="Q50" s="4"/>
      <c r="R50" s="191" t="s">
        <v>366</v>
      </c>
      <c r="S50" s="3" t="s">
        <v>164</v>
      </c>
    </row>
    <row r="51" spans="1:19">
      <c r="A51" s="60" t="str">
        <f t="shared" si="20"/>
        <v>Solo C 7-8</v>
      </c>
      <c r="B51" s="60" t="str">
        <f t="shared" si="21"/>
        <v>Solo C 7-8</v>
      </c>
      <c r="C51" s="4">
        <v>2</v>
      </c>
      <c r="D51" s="130" t="s">
        <v>210</v>
      </c>
      <c r="E51" s="25" t="str">
        <f>VLOOKUP(D51,'Athlete List'!A$2:B$121,2,FALSE)</f>
        <v>Starlite</v>
      </c>
      <c r="F51" s="3" t="s">
        <v>6</v>
      </c>
      <c r="G51" s="22" t="s">
        <v>2</v>
      </c>
      <c r="H51" s="13" t="s">
        <v>372</v>
      </c>
      <c r="I51" s="60" t="str">
        <f t="shared" ref="I51:I90" si="22">CONCATENATE(G51," ",H51)</f>
        <v>C 7-8</v>
      </c>
      <c r="J51" s="3" t="s">
        <v>456</v>
      </c>
      <c r="K51" s="26"/>
      <c r="L51" s="26"/>
      <c r="M51" s="26"/>
      <c r="N51" s="4"/>
      <c r="O51" s="84" t="str">
        <f t="shared" ref="O51:O97" si="23">IF(G51="C",IF(M51&gt;2.499,"MOVE UP"," "),IF(G51="BN",IF(M51&gt;3.499,"MOVE UP"," "),IF(G51="BI",IF(M51&gt;4.999,"MOVE UP"," "),IF(G51="BA",IF(M51&gt;6.999,"MOVE UP"," ")," "))))</f>
        <v xml:space="preserve"> </v>
      </c>
      <c r="P51" s="196" t="s">
        <v>84</v>
      </c>
      <c r="Q51" s="4"/>
      <c r="R51" s="191" t="s">
        <v>366</v>
      </c>
      <c r="S51" s="3" t="s">
        <v>164</v>
      </c>
    </row>
    <row r="52" spans="1:19">
      <c r="A52" s="60" t="str">
        <f t="shared" si="20"/>
        <v>Solo C 7-8</v>
      </c>
      <c r="B52" s="60" t="str">
        <f t="shared" si="21"/>
        <v>Solo C 7-8</v>
      </c>
      <c r="C52" s="4">
        <v>2</v>
      </c>
      <c r="D52" s="132" t="s">
        <v>394</v>
      </c>
      <c r="E52" s="25" t="str">
        <f>VLOOKUP(D52,'Athlete List'!A$2:B$121,2,FALSE)</f>
        <v>ATLK</v>
      </c>
      <c r="F52" s="3" t="s">
        <v>6</v>
      </c>
      <c r="G52" s="22" t="s">
        <v>2</v>
      </c>
      <c r="H52" s="13" t="s">
        <v>372</v>
      </c>
      <c r="I52" s="60" t="str">
        <f t="shared" si="22"/>
        <v>C 7-8</v>
      </c>
      <c r="J52" s="3" t="s">
        <v>456</v>
      </c>
      <c r="K52" s="26"/>
      <c r="L52" s="26"/>
      <c r="M52" s="26"/>
      <c r="N52" s="4"/>
      <c r="O52" s="84" t="str">
        <f t="shared" si="23"/>
        <v xml:space="preserve"> </v>
      </c>
      <c r="P52" s="196" t="s">
        <v>86</v>
      </c>
      <c r="Q52" s="4"/>
      <c r="R52" s="191" t="s">
        <v>366</v>
      </c>
      <c r="S52" s="3" t="s">
        <v>164</v>
      </c>
    </row>
    <row r="53" spans="1:19">
      <c r="A53" s="60" t="str">
        <f t="shared" si="20"/>
        <v>Solo BN 15-17</v>
      </c>
      <c r="B53" s="60" t="str">
        <f t="shared" si="21"/>
        <v>Solo BN 15-17</v>
      </c>
      <c r="C53" s="4">
        <v>2</v>
      </c>
      <c r="D53" s="132" t="s">
        <v>223</v>
      </c>
      <c r="E53" s="25" t="str">
        <f>VLOOKUP(D53,'Athlete List'!A$2:B$121,2,FALSE)</f>
        <v>ETIN</v>
      </c>
      <c r="F53" s="3" t="s">
        <v>6</v>
      </c>
      <c r="G53" s="22" t="s">
        <v>3</v>
      </c>
      <c r="H53" s="13" t="s">
        <v>375</v>
      </c>
      <c r="I53" s="60" t="str">
        <f t="shared" si="22"/>
        <v>BN 15-17</v>
      </c>
      <c r="J53" s="3" t="s">
        <v>456</v>
      </c>
      <c r="K53" s="26">
        <v>3.7</v>
      </c>
      <c r="L53" s="26">
        <v>0.1</v>
      </c>
      <c r="M53" s="62">
        <f t="shared" ref="M53:M96" si="24">K53-L53</f>
        <v>3.6</v>
      </c>
      <c r="N53" s="4">
        <v>1</v>
      </c>
      <c r="O53" s="84" t="str">
        <f t="shared" si="23"/>
        <v>MOVE UP</v>
      </c>
      <c r="P53" s="4"/>
      <c r="Q53" s="4"/>
      <c r="R53" s="191" t="s">
        <v>366</v>
      </c>
      <c r="S53" s="3" t="s">
        <v>164</v>
      </c>
    </row>
    <row r="54" spans="1:19">
      <c r="A54" s="60" t="str">
        <f t="shared" si="20"/>
        <v>Solo BI 12-14</v>
      </c>
      <c r="B54" s="60" t="str">
        <f t="shared" si="21"/>
        <v>Solo BI 12-14</v>
      </c>
      <c r="C54" s="4">
        <v>2</v>
      </c>
      <c r="D54" s="132" t="s">
        <v>230</v>
      </c>
      <c r="E54" s="25" t="str">
        <f>VLOOKUP(D54,'Athlete List'!A$2:B$121,2,FALSE)</f>
        <v>ATLK</v>
      </c>
      <c r="F54" s="3" t="s">
        <v>6</v>
      </c>
      <c r="G54" s="22" t="s">
        <v>4</v>
      </c>
      <c r="H54" s="13" t="s">
        <v>139</v>
      </c>
      <c r="I54" s="60" t="str">
        <f t="shared" si="22"/>
        <v>BI 12-14</v>
      </c>
      <c r="J54" s="3" t="s">
        <v>456</v>
      </c>
      <c r="K54" s="26">
        <v>4.7</v>
      </c>
      <c r="L54" s="26">
        <v>0.2</v>
      </c>
      <c r="M54" s="62">
        <f t="shared" si="24"/>
        <v>4.5</v>
      </c>
      <c r="N54" s="4">
        <v>1</v>
      </c>
      <c r="O54" s="84" t="str">
        <f t="shared" si="23"/>
        <v xml:space="preserve"> </v>
      </c>
      <c r="P54" s="4"/>
      <c r="Q54" s="4"/>
      <c r="R54" s="191" t="s">
        <v>366</v>
      </c>
      <c r="S54" s="3" t="s">
        <v>164</v>
      </c>
    </row>
    <row r="55" spans="1:19">
      <c r="A55" s="60" t="str">
        <f t="shared" si="20"/>
        <v>Solo BI 12-14</v>
      </c>
      <c r="B55" s="60" t="str">
        <f t="shared" si="21"/>
        <v>Solo BI 12-14</v>
      </c>
      <c r="C55" s="4">
        <v>2</v>
      </c>
      <c r="D55" s="132" t="s">
        <v>236</v>
      </c>
      <c r="E55" s="25" t="str">
        <f>VLOOKUP(D55,'Athlete List'!A$2:B$121,2,FALSE)</f>
        <v>ATLK</v>
      </c>
      <c r="F55" s="3" t="s">
        <v>6</v>
      </c>
      <c r="G55" s="22" t="s">
        <v>4</v>
      </c>
      <c r="H55" s="13" t="s">
        <v>139</v>
      </c>
      <c r="I55" s="60" t="str">
        <f t="shared" ref="I55:I58" si="25">CONCATENATE(G55," ",H55)</f>
        <v>BI 12-14</v>
      </c>
      <c r="J55" s="3" t="s">
        <v>456</v>
      </c>
      <c r="K55" s="26">
        <v>4.2</v>
      </c>
      <c r="L55" s="26">
        <v>0.3</v>
      </c>
      <c r="M55" s="62">
        <f t="shared" si="24"/>
        <v>3.9000000000000004</v>
      </c>
      <c r="N55" s="4">
        <v>2</v>
      </c>
      <c r="O55" s="84" t="str">
        <f t="shared" si="23"/>
        <v xml:space="preserve"> </v>
      </c>
      <c r="P55" s="4"/>
      <c r="Q55" s="4"/>
      <c r="R55" s="191" t="s">
        <v>366</v>
      </c>
      <c r="S55" s="3" t="s">
        <v>164</v>
      </c>
    </row>
    <row r="56" spans="1:19">
      <c r="A56" s="60" t="str">
        <f t="shared" si="20"/>
        <v>Solo BI 12-14</v>
      </c>
      <c r="B56" s="60" t="str">
        <f t="shared" si="21"/>
        <v>Solo BI 12-14</v>
      </c>
      <c r="C56" s="4">
        <v>2</v>
      </c>
      <c r="D56" s="132" t="s">
        <v>234</v>
      </c>
      <c r="E56" s="25" t="str">
        <f>VLOOKUP(D56,'Athlete List'!A$2:B$121,2,FALSE)</f>
        <v>ATLK</v>
      </c>
      <c r="F56" s="3" t="s">
        <v>6</v>
      </c>
      <c r="G56" s="22" t="s">
        <v>4</v>
      </c>
      <c r="H56" s="13" t="s">
        <v>139</v>
      </c>
      <c r="I56" s="60" t="str">
        <f t="shared" si="25"/>
        <v>BI 12-14</v>
      </c>
      <c r="J56" s="3" t="s">
        <v>456</v>
      </c>
      <c r="K56" s="26">
        <v>3.7</v>
      </c>
      <c r="L56" s="26">
        <v>0.2</v>
      </c>
      <c r="M56" s="62">
        <f t="shared" si="24"/>
        <v>3.5</v>
      </c>
      <c r="N56" s="4">
        <v>3</v>
      </c>
      <c r="O56" s="84" t="str">
        <f t="shared" si="23"/>
        <v xml:space="preserve"> </v>
      </c>
      <c r="P56" s="4"/>
      <c r="Q56" s="4"/>
      <c r="R56" s="191" t="s">
        <v>366</v>
      </c>
      <c r="S56" s="3" t="s">
        <v>164</v>
      </c>
    </row>
    <row r="57" spans="1:19">
      <c r="A57" s="60" t="str">
        <f t="shared" si="20"/>
        <v>Solo BI 12-14</v>
      </c>
      <c r="B57" s="60" t="str">
        <f t="shared" si="21"/>
        <v>Solo BI 12-14</v>
      </c>
      <c r="C57" s="4">
        <v>2</v>
      </c>
      <c r="D57" s="132" t="s">
        <v>232</v>
      </c>
      <c r="E57" s="25" t="str">
        <f>VLOOKUP(D57,'Athlete List'!A$2:B$121,2,FALSE)</f>
        <v>ATLK</v>
      </c>
      <c r="F57" s="3" t="s">
        <v>6</v>
      </c>
      <c r="G57" s="22" t="s">
        <v>4</v>
      </c>
      <c r="H57" s="13" t="s">
        <v>139</v>
      </c>
      <c r="I57" s="60" t="str">
        <f t="shared" si="25"/>
        <v>BI 12-14</v>
      </c>
      <c r="J57" s="3" t="s">
        <v>456</v>
      </c>
      <c r="K57" s="26">
        <v>4.0999999999999996</v>
      </c>
      <c r="L57" s="26">
        <v>0.6</v>
      </c>
      <c r="M57" s="62">
        <f t="shared" si="24"/>
        <v>3.4999999999999996</v>
      </c>
      <c r="N57" s="4">
        <v>3</v>
      </c>
      <c r="O57" s="84" t="str">
        <f t="shared" si="23"/>
        <v xml:space="preserve"> </v>
      </c>
      <c r="P57" s="4"/>
      <c r="Q57" s="4"/>
      <c r="R57" s="191" t="s">
        <v>366</v>
      </c>
      <c r="S57" s="3" t="s">
        <v>164</v>
      </c>
    </row>
    <row r="58" spans="1:19" s="240" customFormat="1">
      <c r="A58" s="229" t="str">
        <f t="shared" si="20"/>
        <v>Solo BI 12-14</v>
      </c>
      <c r="B58" s="229" t="str">
        <f t="shared" si="21"/>
        <v>Solo BI 12-14</v>
      </c>
      <c r="C58" s="230">
        <v>2</v>
      </c>
      <c r="D58" s="250" t="s">
        <v>231</v>
      </c>
      <c r="E58" s="232" t="str">
        <f>VLOOKUP(D58,'Athlete List'!A$2:B$121,2,FALSE)</f>
        <v>ATLK</v>
      </c>
      <c r="F58" s="233" t="s">
        <v>6</v>
      </c>
      <c r="G58" s="234" t="s">
        <v>4</v>
      </c>
      <c r="H58" s="235" t="s">
        <v>139</v>
      </c>
      <c r="I58" s="229" t="str">
        <f t="shared" si="25"/>
        <v>BI 12-14</v>
      </c>
      <c r="J58" s="233" t="s">
        <v>456</v>
      </c>
      <c r="K58" s="236">
        <v>0</v>
      </c>
      <c r="L58" s="236">
        <v>0</v>
      </c>
      <c r="M58" s="237">
        <f t="shared" si="24"/>
        <v>0</v>
      </c>
      <c r="N58" s="230"/>
      <c r="O58" s="238" t="str">
        <f t="shared" si="23"/>
        <v xml:space="preserve"> </v>
      </c>
      <c r="P58" s="230"/>
      <c r="Q58" s="230"/>
      <c r="R58" s="239" t="s">
        <v>366</v>
      </c>
      <c r="S58" s="233" t="s">
        <v>164</v>
      </c>
    </row>
    <row r="59" spans="1:19">
      <c r="A59" s="60" t="str">
        <f t="shared" si="20"/>
        <v>Solo BI 18+</v>
      </c>
      <c r="B59" s="60" t="str">
        <f t="shared" si="21"/>
        <v>Solo BI 18+</v>
      </c>
      <c r="C59" s="4">
        <v>2</v>
      </c>
      <c r="D59" s="132" t="s">
        <v>299</v>
      </c>
      <c r="E59" s="25" t="str">
        <f>VLOOKUP(D59,'Athlete List'!A$2:B$121,2,FALSE)</f>
        <v>Starlite</v>
      </c>
      <c r="F59" s="3" t="s">
        <v>6</v>
      </c>
      <c r="G59" s="22" t="s">
        <v>4</v>
      </c>
      <c r="H59" s="13" t="s">
        <v>376</v>
      </c>
      <c r="I59" s="60" t="str">
        <f t="shared" si="22"/>
        <v>BI 18+</v>
      </c>
      <c r="J59" s="3" t="s">
        <v>456</v>
      </c>
      <c r="K59" s="26">
        <v>3.7</v>
      </c>
      <c r="L59" s="26">
        <v>0.5</v>
      </c>
      <c r="M59" s="62">
        <f t="shared" si="24"/>
        <v>3.2</v>
      </c>
      <c r="N59" s="4">
        <v>2</v>
      </c>
      <c r="O59" s="84" t="str">
        <f t="shared" si="23"/>
        <v xml:space="preserve"> </v>
      </c>
      <c r="P59" s="4"/>
      <c r="Q59" s="4"/>
      <c r="R59" s="191" t="s">
        <v>366</v>
      </c>
      <c r="S59" s="3" t="s">
        <v>164</v>
      </c>
    </row>
    <row r="60" spans="1:19">
      <c r="A60" s="60" t="str">
        <f t="shared" si="20"/>
        <v>Solo BI 18+</v>
      </c>
      <c r="B60" s="60" t="str">
        <f t="shared" si="21"/>
        <v>Solo BI 18+</v>
      </c>
      <c r="C60" s="4">
        <v>2</v>
      </c>
      <c r="D60" s="132" t="s">
        <v>261</v>
      </c>
      <c r="E60" s="25" t="str">
        <f>VLOOKUP(D60,'Athlete List'!A$2:B$121,2,FALSE)</f>
        <v>Starlite</v>
      </c>
      <c r="F60" s="3" t="s">
        <v>6</v>
      </c>
      <c r="G60" s="22" t="s">
        <v>4</v>
      </c>
      <c r="H60" s="13" t="s">
        <v>376</v>
      </c>
      <c r="I60" s="60" t="str">
        <f t="shared" ref="I60" si="26">CONCATENATE(G60," ",H60)</f>
        <v>BI 18+</v>
      </c>
      <c r="J60" s="3" t="s">
        <v>456</v>
      </c>
      <c r="K60" s="26">
        <v>4.0999999999999996</v>
      </c>
      <c r="L60" s="26">
        <v>0.2</v>
      </c>
      <c r="M60" s="62">
        <f t="shared" si="24"/>
        <v>3.8999999999999995</v>
      </c>
      <c r="N60" s="4">
        <v>1</v>
      </c>
      <c r="O60" s="84" t="str">
        <f t="shared" si="23"/>
        <v xml:space="preserve"> </v>
      </c>
      <c r="P60" s="4"/>
      <c r="Q60" s="4"/>
      <c r="R60" s="191" t="s">
        <v>366</v>
      </c>
      <c r="S60" s="3" t="s">
        <v>164</v>
      </c>
    </row>
    <row r="61" spans="1:19">
      <c r="A61" s="60" t="str">
        <f t="shared" si="20"/>
        <v>Solo BA 18+</v>
      </c>
      <c r="B61" s="60" t="str">
        <f t="shared" si="21"/>
        <v>Solo BA 18+</v>
      </c>
      <c r="C61" s="4">
        <v>2</v>
      </c>
      <c r="D61" s="132" t="s">
        <v>260</v>
      </c>
      <c r="E61" s="25" t="str">
        <f>VLOOKUP(D61,'Athlete List'!A$2:B$121,2,FALSE)</f>
        <v>Starlite</v>
      </c>
      <c r="F61" s="3" t="s">
        <v>6</v>
      </c>
      <c r="G61" s="22" t="s">
        <v>45</v>
      </c>
      <c r="H61" s="13" t="s">
        <v>376</v>
      </c>
      <c r="I61" s="60" t="str">
        <f t="shared" si="22"/>
        <v>BA 18+</v>
      </c>
      <c r="J61" s="3" t="s">
        <v>456</v>
      </c>
      <c r="K61" s="26">
        <v>5.2</v>
      </c>
      <c r="L61" s="26">
        <v>0.5</v>
      </c>
      <c r="M61" s="62">
        <f t="shared" si="24"/>
        <v>4.7</v>
      </c>
      <c r="N61" s="4">
        <v>1</v>
      </c>
      <c r="O61" s="84" t="str">
        <f t="shared" si="23"/>
        <v xml:space="preserve"> </v>
      </c>
      <c r="P61" s="4"/>
      <c r="Q61" s="4"/>
      <c r="R61" s="191" t="s">
        <v>366</v>
      </c>
      <c r="S61" s="3" t="s">
        <v>164</v>
      </c>
    </row>
    <row r="62" spans="1:19">
      <c r="A62" s="60" t="str">
        <f t="shared" si="20"/>
        <v>Solo C 12-14</v>
      </c>
      <c r="B62" s="60" t="str">
        <f t="shared" si="21"/>
        <v>Solo C 12-14</v>
      </c>
      <c r="C62" s="4">
        <v>3</v>
      </c>
      <c r="D62" s="132" t="s">
        <v>275</v>
      </c>
      <c r="E62" s="25" t="str">
        <f>VLOOKUP(D62,'Athlete List'!A$2:B$121,2,FALSE)</f>
        <v>ETIN</v>
      </c>
      <c r="F62" s="3" t="s">
        <v>6</v>
      </c>
      <c r="G62" s="22" t="s">
        <v>2</v>
      </c>
      <c r="H62" s="13" t="s">
        <v>139</v>
      </c>
      <c r="I62" s="60" t="str">
        <f t="shared" si="22"/>
        <v>C 12-14</v>
      </c>
      <c r="J62" s="3" t="s">
        <v>457</v>
      </c>
      <c r="K62" s="26">
        <v>2.8</v>
      </c>
      <c r="L62" s="26">
        <v>0.3</v>
      </c>
      <c r="M62" s="62">
        <f t="shared" si="24"/>
        <v>2.5</v>
      </c>
      <c r="N62" s="4">
        <v>1</v>
      </c>
      <c r="O62" s="84" t="str">
        <f t="shared" si="23"/>
        <v>MOVE UP</v>
      </c>
      <c r="P62" s="4"/>
      <c r="Q62" s="4"/>
      <c r="R62" s="191" t="s">
        <v>366</v>
      </c>
      <c r="S62" s="3" t="s">
        <v>164</v>
      </c>
    </row>
    <row r="63" spans="1:19">
      <c r="A63" s="60" t="str">
        <f t="shared" si="20"/>
        <v>Solo C 12-14</v>
      </c>
      <c r="B63" s="60" t="str">
        <f t="shared" si="21"/>
        <v>Solo C 12-14</v>
      </c>
      <c r="C63" s="4">
        <v>3</v>
      </c>
      <c r="D63" s="132" t="s">
        <v>274</v>
      </c>
      <c r="E63" s="25" t="str">
        <f>VLOOKUP(D63,'Athlete List'!A$2:B$121,2,FALSE)</f>
        <v>ATLK</v>
      </c>
      <c r="F63" s="3" t="s">
        <v>6</v>
      </c>
      <c r="G63" s="22" t="s">
        <v>2</v>
      </c>
      <c r="H63" s="13" t="s">
        <v>139</v>
      </c>
      <c r="I63" s="60" t="str">
        <f t="shared" ref="I63:I64" si="27">CONCATENATE(G63," ",H63)</f>
        <v>C 12-14</v>
      </c>
      <c r="J63" s="3" t="s">
        <v>457</v>
      </c>
      <c r="K63" s="26">
        <v>2.1</v>
      </c>
      <c r="L63" s="26">
        <v>0.7</v>
      </c>
      <c r="M63" s="62">
        <f t="shared" si="24"/>
        <v>1.4000000000000001</v>
      </c>
      <c r="N63" s="4">
        <v>3</v>
      </c>
      <c r="O63" s="84" t="str">
        <f t="shared" si="23"/>
        <v xml:space="preserve"> </v>
      </c>
      <c r="P63" s="4"/>
      <c r="Q63" s="4"/>
      <c r="R63" s="191" t="s">
        <v>366</v>
      </c>
      <c r="S63" s="3" t="s">
        <v>164</v>
      </c>
    </row>
    <row r="64" spans="1:19">
      <c r="A64" s="60" t="str">
        <f t="shared" si="20"/>
        <v>Solo C 12-14</v>
      </c>
      <c r="B64" s="60" t="str">
        <f t="shared" si="21"/>
        <v>Solo C 12-14</v>
      </c>
      <c r="C64" s="4">
        <v>3</v>
      </c>
      <c r="D64" s="130" t="s">
        <v>272</v>
      </c>
      <c r="E64" s="25" t="str">
        <f>VLOOKUP(D64,'Athlete List'!A$2:B$121,2,FALSE)</f>
        <v>ETIN</v>
      </c>
      <c r="F64" s="3" t="s">
        <v>6</v>
      </c>
      <c r="G64" s="22" t="s">
        <v>2</v>
      </c>
      <c r="H64" s="13" t="s">
        <v>139</v>
      </c>
      <c r="I64" s="60" t="str">
        <f t="shared" si="27"/>
        <v>C 12-14</v>
      </c>
      <c r="J64" s="3" t="s">
        <v>457</v>
      </c>
      <c r="K64" s="26">
        <v>1.8</v>
      </c>
      <c r="L64" s="26">
        <v>0.2</v>
      </c>
      <c r="M64" s="62">
        <f t="shared" si="24"/>
        <v>1.6</v>
      </c>
      <c r="N64" s="4">
        <v>2</v>
      </c>
      <c r="O64" s="84" t="str">
        <f t="shared" si="23"/>
        <v xml:space="preserve"> </v>
      </c>
      <c r="P64" s="4"/>
      <c r="Q64" s="4"/>
      <c r="R64" s="191" t="s">
        <v>366</v>
      </c>
      <c r="S64" s="3" t="s">
        <v>164</v>
      </c>
    </row>
    <row r="65" spans="1:19" s="240" customFormat="1">
      <c r="A65" s="229" t="str">
        <f t="shared" si="20"/>
        <v>Solo BN 12-14</v>
      </c>
      <c r="B65" s="229" t="str">
        <f t="shared" si="21"/>
        <v>Solo BN 12-14</v>
      </c>
      <c r="C65" s="230">
        <v>3</v>
      </c>
      <c r="D65" s="250" t="s">
        <v>237</v>
      </c>
      <c r="E65" s="232" t="str">
        <f>VLOOKUP(D65,'Athlete List'!A$2:B$121,2,FALSE)</f>
        <v>ATLK</v>
      </c>
      <c r="F65" s="233" t="s">
        <v>6</v>
      </c>
      <c r="G65" s="234" t="s">
        <v>3</v>
      </c>
      <c r="H65" s="235" t="s">
        <v>139</v>
      </c>
      <c r="I65" s="229" t="str">
        <f t="shared" si="22"/>
        <v>BN 12-14</v>
      </c>
      <c r="J65" s="233" t="s">
        <v>457</v>
      </c>
      <c r="K65" s="236">
        <v>0</v>
      </c>
      <c r="L65" s="236">
        <v>0</v>
      </c>
      <c r="M65" s="237">
        <f t="shared" si="24"/>
        <v>0</v>
      </c>
      <c r="N65" s="230"/>
      <c r="O65" s="238" t="str">
        <f t="shared" si="23"/>
        <v xml:space="preserve"> </v>
      </c>
      <c r="P65" s="230"/>
      <c r="Q65" s="230"/>
      <c r="R65" s="239" t="s">
        <v>366</v>
      </c>
      <c r="S65" s="233" t="s">
        <v>164</v>
      </c>
    </row>
    <row r="66" spans="1:19">
      <c r="A66" s="60" t="str">
        <f t="shared" si="20"/>
        <v>Solo BN 12-14</v>
      </c>
      <c r="B66" s="60" t="str">
        <f t="shared" si="21"/>
        <v>Solo BN 12-14</v>
      </c>
      <c r="C66" s="4">
        <v>3</v>
      </c>
      <c r="D66" s="130" t="s">
        <v>273</v>
      </c>
      <c r="E66" s="25" t="str">
        <f>VLOOKUP(D66,'Athlete List'!A$2:B$121,2,FALSE)</f>
        <v>ETIN</v>
      </c>
      <c r="F66" s="3" t="s">
        <v>6</v>
      </c>
      <c r="G66" s="22" t="s">
        <v>3</v>
      </c>
      <c r="H66" s="13" t="s">
        <v>139</v>
      </c>
      <c r="I66" s="60" t="str">
        <f t="shared" ref="I66:I72" si="28">CONCATENATE(G66," ",H66)</f>
        <v>BN 12-14</v>
      </c>
      <c r="J66" s="3" t="s">
        <v>457</v>
      </c>
      <c r="K66" s="26">
        <v>3.6</v>
      </c>
      <c r="L66" s="26">
        <v>0.3</v>
      </c>
      <c r="M66" s="62">
        <f t="shared" si="24"/>
        <v>3.3000000000000003</v>
      </c>
      <c r="N66" s="4">
        <v>3</v>
      </c>
      <c r="O66" s="84" t="str">
        <f t="shared" si="23"/>
        <v xml:space="preserve"> </v>
      </c>
      <c r="P66" s="4"/>
      <c r="Q66" s="4"/>
      <c r="R66" s="191" t="s">
        <v>366</v>
      </c>
      <c r="S66" s="3" t="s">
        <v>164</v>
      </c>
    </row>
    <row r="67" spans="1:19">
      <c r="A67" s="60" t="str">
        <f t="shared" si="20"/>
        <v>Solo BN 12-14</v>
      </c>
      <c r="B67" s="60" t="str">
        <f t="shared" si="21"/>
        <v>Solo BN 12-14</v>
      </c>
      <c r="C67" s="4">
        <v>3</v>
      </c>
      <c r="D67" s="132" t="s">
        <v>270</v>
      </c>
      <c r="E67" s="25" t="str">
        <f>VLOOKUP(D67,'Athlete List'!A$2:B$121,2,FALSE)</f>
        <v>ETIN</v>
      </c>
      <c r="F67" s="3" t="s">
        <v>6</v>
      </c>
      <c r="G67" s="22" t="s">
        <v>3</v>
      </c>
      <c r="H67" s="13" t="s">
        <v>139</v>
      </c>
      <c r="I67" s="60" t="str">
        <f t="shared" si="28"/>
        <v>BN 12-14</v>
      </c>
      <c r="J67" s="3" t="s">
        <v>457</v>
      </c>
      <c r="K67" s="26">
        <v>2.9</v>
      </c>
      <c r="L67" s="26">
        <v>0.3</v>
      </c>
      <c r="M67" s="62">
        <f t="shared" si="24"/>
        <v>2.6</v>
      </c>
      <c r="N67" s="4">
        <v>5</v>
      </c>
      <c r="O67" s="84" t="str">
        <f t="shared" si="23"/>
        <v xml:space="preserve"> </v>
      </c>
      <c r="P67" s="4"/>
      <c r="Q67" s="4"/>
      <c r="R67" s="191" t="s">
        <v>366</v>
      </c>
      <c r="S67" s="3" t="s">
        <v>164</v>
      </c>
    </row>
    <row r="68" spans="1:19">
      <c r="A68" s="60" t="str">
        <f t="shared" si="20"/>
        <v>Solo BN 12-14</v>
      </c>
      <c r="B68" s="60" t="str">
        <f t="shared" si="21"/>
        <v>Solo BN 12-14</v>
      </c>
      <c r="C68" s="4">
        <v>3</v>
      </c>
      <c r="D68" s="132" t="s">
        <v>421</v>
      </c>
      <c r="E68" s="25" t="str">
        <f>VLOOKUP(D68,'Athlete List'!A$2:B$121,2,FALSE)</f>
        <v>ATLK</v>
      </c>
      <c r="F68" s="3" t="s">
        <v>6</v>
      </c>
      <c r="G68" s="22" t="s">
        <v>3</v>
      </c>
      <c r="H68" s="13" t="s">
        <v>139</v>
      </c>
      <c r="I68" s="60" t="str">
        <f t="shared" si="28"/>
        <v>BN 12-14</v>
      </c>
      <c r="J68" s="3" t="s">
        <v>457</v>
      </c>
      <c r="K68" s="26">
        <v>4.2</v>
      </c>
      <c r="L68" s="26">
        <v>0.5</v>
      </c>
      <c r="M68" s="62">
        <f t="shared" si="24"/>
        <v>3.7</v>
      </c>
      <c r="N68" s="4">
        <v>2</v>
      </c>
      <c r="O68" s="84" t="str">
        <f t="shared" si="23"/>
        <v>MOVE UP</v>
      </c>
      <c r="P68" s="4"/>
      <c r="Q68" s="4"/>
      <c r="R68" s="191" t="s">
        <v>366</v>
      </c>
      <c r="S68" s="3" t="s">
        <v>164</v>
      </c>
    </row>
    <row r="69" spans="1:19">
      <c r="A69" s="60" t="str">
        <f t="shared" si="20"/>
        <v>Solo BN 12-14</v>
      </c>
      <c r="B69" s="60" t="str">
        <f t="shared" si="21"/>
        <v>Solo BN 12-14</v>
      </c>
      <c r="C69" s="4">
        <v>3</v>
      </c>
      <c r="D69" s="132" t="s">
        <v>278</v>
      </c>
      <c r="E69" s="25" t="str">
        <f>VLOOKUP(D69,'Athlete List'!A$2:B$121,2,FALSE)</f>
        <v>ETIN</v>
      </c>
      <c r="F69" s="3" t="s">
        <v>6</v>
      </c>
      <c r="G69" s="22" t="s">
        <v>3</v>
      </c>
      <c r="H69" s="13" t="s">
        <v>139</v>
      </c>
      <c r="I69" s="60" t="str">
        <f t="shared" si="28"/>
        <v>BN 12-14</v>
      </c>
      <c r="J69" s="3" t="s">
        <v>457</v>
      </c>
      <c r="K69" s="26">
        <v>3.2</v>
      </c>
      <c r="L69" s="26">
        <v>0.6</v>
      </c>
      <c r="M69" s="62">
        <v>2.6</v>
      </c>
      <c r="N69" s="4">
        <v>5</v>
      </c>
      <c r="O69" s="84" t="str">
        <f t="shared" si="23"/>
        <v xml:space="preserve"> </v>
      </c>
      <c r="P69" s="4"/>
      <c r="Q69" s="4"/>
      <c r="R69" s="191" t="s">
        <v>366</v>
      </c>
      <c r="S69" s="3" t="s">
        <v>164</v>
      </c>
    </row>
    <row r="70" spans="1:19">
      <c r="A70" s="60" t="str">
        <f t="shared" si="20"/>
        <v>Solo BN 12-14</v>
      </c>
      <c r="B70" s="60" t="str">
        <f t="shared" si="21"/>
        <v>Solo BN 12-14</v>
      </c>
      <c r="C70" s="4">
        <v>3</v>
      </c>
      <c r="D70" s="132" t="s">
        <v>240</v>
      </c>
      <c r="E70" s="25" t="str">
        <f>VLOOKUP(D70,'Athlete List'!A$2:B$121,2,FALSE)</f>
        <v>ATLK</v>
      </c>
      <c r="F70" s="3" t="s">
        <v>6</v>
      </c>
      <c r="G70" s="22" t="s">
        <v>3</v>
      </c>
      <c r="H70" s="13" t="s">
        <v>139</v>
      </c>
      <c r="I70" s="60" t="str">
        <f t="shared" si="28"/>
        <v>BN 12-14</v>
      </c>
      <c r="J70" s="3" t="s">
        <v>457</v>
      </c>
      <c r="K70" s="26">
        <v>4.3</v>
      </c>
      <c r="L70" s="26">
        <v>0</v>
      </c>
      <c r="M70" s="62">
        <f t="shared" si="24"/>
        <v>4.3</v>
      </c>
      <c r="N70" s="4">
        <v>1</v>
      </c>
      <c r="O70" s="84" t="str">
        <f t="shared" si="23"/>
        <v>MOVE UP</v>
      </c>
      <c r="P70" s="4"/>
      <c r="Q70" s="4"/>
      <c r="R70" s="191" t="s">
        <v>366</v>
      </c>
      <c r="S70" s="3" t="s">
        <v>164</v>
      </c>
    </row>
    <row r="71" spans="1:19">
      <c r="A71" s="60" t="str">
        <f t="shared" si="20"/>
        <v>Solo BN 12-14</v>
      </c>
      <c r="B71" s="60" t="str">
        <f t="shared" si="21"/>
        <v>Solo BN 12-14</v>
      </c>
      <c r="C71" s="4">
        <v>3</v>
      </c>
      <c r="D71" s="130" t="s">
        <v>280</v>
      </c>
      <c r="E71" s="25" t="str">
        <f>VLOOKUP(D71,'Athlete List'!A$2:B$121,2,FALSE)</f>
        <v>ATLK</v>
      </c>
      <c r="F71" s="3" t="s">
        <v>6</v>
      </c>
      <c r="G71" s="22" t="s">
        <v>3</v>
      </c>
      <c r="H71" s="13" t="s">
        <v>139</v>
      </c>
      <c r="I71" s="60" t="str">
        <f t="shared" si="28"/>
        <v>BN 12-14</v>
      </c>
      <c r="J71" s="3" t="s">
        <v>457</v>
      </c>
      <c r="K71" s="26">
        <v>2.8</v>
      </c>
      <c r="L71" s="26">
        <v>0.3</v>
      </c>
      <c r="M71" s="62">
        <v>2.5</v>
      </c>
      <c r="N71" s="4">
        <v>7</v>
      </c>
      <c r="O71" s="84" t="str">
        <f t="shared" si="23"/>
        <v xml:space="preserve"> </v>
      </c>
      <c r="P71" s="4"/>
      <c r="Q71" s="4"/>
      <c r="R71" s="191" t="s">
        <v>366</v>
      </c>
      <c r="S71" s="3" t="s">
        <v>164</v>
      </c>
    </row>
    <row r="72" spans="1:19">
      <c r="A72" s="60" t="str">
        <f t="shared" si="20"/>
        <v>Solo BN 12-14</v>
      </c>
      <c r="B72" s="60" t="str">
        <f t="shared" si="21"/>
        <v>Solo BN 12-14</v>
      </c>
      <c r="C72" s="4">
        <v>3</v>
      </c>
      <c r="D72" s="132" t="s">
        <v>225</v>
      </c>
      <c r="E72" s="25" t="str">
        <f>VLOOKUP(D72,'Athlete List'!A$2:B$121,2,FALSE)</f>
        <v>ATLK</v>
      </c>
      <c r="F72" s="3" t="s">
        <v>6</v>
      </c>
      <c r="G72" s="22" t="s">
        <v>3</v>
      </c>
      <c r="H72" s="13" t="s">
        <v>139</v>
      </c>
      <c r="I72" s="60" t="str">
        <f t="shared" si="28"/>
        <v>BN 12-14</v>
      </c>
      <c r="J72" s="3" t="s">
        <v>457</v>
      </c>
      <c r="K72" s="26">
        <v>3.4</v>
      </c>
      <c r="L72" s="26">
        <v>0.2</v>
      </c>
      <c r="M72" s="62">
        <f t="shared" si="24"/>
        <v>3.1999999999999997</v>
      </c>
      <c r="N72" s="4">
        <v>4</v>
      </c>
      <c r="O72" s="84" t="str">
        <f t="shared" si="23"/>
        <v xml:space="preserve"> </v>
      </c>
      <c r="P72" s="4"/>
      <c r="Q72" s="4"/>
      <c r="R72" s="191" t="s">
        <v>366</v>
      </c>
      <c r="S72" s="3" t="s">
        <v>164</v>
      </c>
    </row>
    <row r="73" spans="1:19">
      <c r="A73" s="60" t="str">
        <f t="shared" si="20"/>
        <v>Solo BA 15-17</v>
      </c>
      <c r="B73" s="60" t="str">
        <f t="shared" si="21"/>
        <v>Solo BA 15-17</v>
      </c>
      <c r="C73" s="4">
        <v>3</v>
      </c>
      <c r="D73" s="130" t="s">
        <v>245</v>
      </c>
      <c r="E73" s="25" t="str">
        <f>VLOOKUP(D73,'Athlete List'!A$2:B$121,2,FALSE)</f>
        <v>ATLK</v>
      </c>
      <c r="F73" s="3" t="s">
        <v>6</v>
      </c>
      <c r="G73" s="22" t="s">
        <v>45</v>
      </c>
      <c r="H73" s="13" t="s">
        <v>375</v>
      </c>
      <c r="I73" s="60" t="str">
        <f t="shared" si="22"/>
        <v>BA 15-17</v>
      </c>
      <c r="J73" s="3" t="s">
        <v>457</v>
      </c>
      <c r="K73" s="26">
        <v>6.45</v>
      </c>
      <c r="L73" s="26">
        <v>0.4</v>
      </c>
      <c r="M73" s="62">
        <f t="shared" si="24"/>
        <v>6.05</v>
      </c>
      <c r="N73" s="4">
        <v>1</v>
      </c>
      <c r="O73" s="84" t="str">
        <f t="shared" si="23"/>
        <v xml:space="preserve"> </v>
      </c>
      <c r="P73" s="4"/>
      <c r="Q73" s="4"/>
      <c r="R73" s="191" t="s">
        <v>366</v>
      </c>
      <c r="S73" s="3" t="s">
        <v>164</v>
      </c>
    </row>
    <row r="74" spans="1:19">
      <c r="A74" s="60" t="str">
        <f t="shared" si="20"/>
        <v>Solo BA 15-17</v>
      </c>
      <c r="B74" s="60" t="str">
        <f t="shared" si="21"/>
        <v>Solo BA 15-17</v>
      </c>
      <c r="C74" s="4">
        <v>3</v>
      </c>
      <c r="D74" s="130" t="s">
        <v>241</v>
      </c>
      <c r="E74" s="25" t="str">
        <f>VLOOKUP(D74,'Athlete List'!A$2:B$121,2,FALSE)</f>
        <v>ATLK</v>
      </c>
      <c r="F74" s="3" t="s">
        <v>6</v>
      </c>
      <c r="G74" s="22" t="s">
        <v>45</v>
      </c>
      <c r="H74" s="13" t="s">
        <v>375</v>
      </c>
      <c r="I74" s="60" t="str">
        <f t="shared" si="22"/>
        <v>BA 15-17</v>
      </c>
      <c r="J74" s="3" t="s">
        <v>457</v>
      </c>
      <c r="K74" s="26">
        <v>6</v>
      </c>
      <c r="L74" s="26">
        <v>0.1</v>
      </c>
      <c r="M74" s="62">
        <f t="shared" si="24"/>
        <v>5.9</v>
      </c>
      <c r="N74" s="4">
        <v>2</v>
      </c>
      <c r="O74" s="84" t="str">
        <f t="shared" si="23"/>
        <v xml:space="preserve"> </v>
      </c>
      <c r="P74" s="4"/>
      <c r="Q74" s="4"/>
      <c r="R74" s="191" t="s">
        <v>366</v>
      </c>
      <c r="S74" s="3" t="s">
        <v>164</v>
      </c>
    </row>
    <row r="75" spans="1:19">
      <c r="A75" s="60" t="str">
        <f t="shared" si="20"/>
        <v>Duet C 23-28</v>
      </c>
      <c r="B75" s="60" t="str">
        <f t="shared" si="21"/>
        <v>Duet C 23-28</v>
      </c>
      <c r="C75" s="4">
        <v>1</v>
      </c>
      <c r="D75" s="132" t="s">
        <v>304</v>
      </c>
      <c r="E75" s="25" t="s">
        <v>395</v>
      </c>
      <c r="F75" s="3" t="s">
        <v>9</v>
      </c>
      <c r="G75" s="22" t="s">
        <v>2</v>
      </c>
      <c r="H75" s="13" t="s">
        <v>378</v>
      </c>
      <c r="I75" s="60" t="str">
        <f t="shared" si="22"/>
        <v>C 23-28</v>
      </c>
      <c r="J75" s="3" t="s">
        <v>455</v>
      </c>
      <c r="K75" s="26">
        <v>3.1</v>
      </c>
      <c r="L75" s="26">
        <v>0.3</v>
      </c>
      <c r="M75" s="62">
        <f t="shared" si="24"/>
        <v>2.8000000000000003</v>
      </c>
      <c r="N75" s="4">
        <v>1</v>
      </c>
      <c r="O75" s="84" t="str">
        <f t="shared" si="23"/>
        <v>MOVE UP</v>
      </c>
      <c r="P75" s="4"/>
      <c r="Q75" s="4"/>
      <c r="R75" s="191" t="s">
        <v>366</v>
      </c>
      <c r="S75" s="3" t="s">
        <v>164</v>
      </c>
    </row>
    <row r="76" spans="1:19">
      <c r="A76" s="60" t="str">
        <f t="shared" si="20"/>
        <v>Duet C 23-28</v>
      </c>
      <c r="B76" s="60" t="str">
        <f t="shared" si="21"/>
        <v>Duet C 23-28</v>
      </c>
      <c r="C76" s="4">
        <v>1</v>
      </c>
      <c r="D76" s="132" t="s">
        <v>307</v>
      </c>
      <c r="E76" s="25" t="s">
        <v>427</v>
      </c>
      <c r="F76" s="3" t="s">
        <v>9</v>
      </c>
      <c r="G76" s="22" t="s">
        <v>2</v>
      </c>
      <c r="H76" s="13" t="s">
        <v>378</v>
      </c>
      <c r="I76" s="60" t="str">
        <f t="shared" ref="I76" si="29">CONCATENATE(G76," ",H76)</f>
        <v>C 23-28</v>
      </c>
      <c r="J76" s="3" t="s">
        <v>455</v>
      </c>
      <c r="K76" s="26">
        <v>2.1</v>
      </c>
      <c r="L76" s="26">
        <v>0.8</v>
      </c>
      <c r="M76" s="62">
        <f t="shared" si="24"/>
        <v>1.3</v>
      </c>
      <c r="N76" s="4">
        <v>2</v>
      </c>
      <c r="O76" s="84" t="str">
        <f t="shared" si="23"/>
        <v xml:space="preserve"> </v>
      </c>
      <c r="P76" s="4"/>
      <c r="Q76" s="4"/>
      <c r="R76" s="191" t="s">
        <v>366</v>
      </c>
      <c r="S76" s="3" t="s">
        <v>164</v>
      </c>
    </row>
    <row r="77" spans="1:19" s="240" customFormat="1">
      <c r="A77" s="229" t="str">
        <f t="shared" si="20"/>
        <v>Duet BA 29-34</v>
      </c>
      <c r="B77" s="229" t="str">
        <f t="shared" si="21"/>
        <v>Duet BA 29-34</v>
      </c>
      <c r="C77" s="230">
        <v>2</v>
      </c>
      <c r="D77" s="242" t="s">
        <v>308</v>
      </c>
      <c r="E77" s="232" t="s">
        <v>395</v>
      </c>
      <c r="F77" s="233" t="s">
        <v>9</v>
      </c>
      <c r="G77" s="234" t="s">
        <v>45</v>
      </c>
      <c r="H77" s="235" t="s">
        <v>379</v>
      </c>
      <c r="I77" s="229" t="str">
        <f t="shared" si="22"/>
        <v>BA 29-34</v>
      </c>
      <c r="J77" s="233" t="s">
        <v>456</v>
      </c>
      <c r="K77" s="236">
        <v>0</v>
      </c>
      <c r="L77" s="236">
        <v>0</v>
      </c>
      <c r="M77" s="237">
        <f t="shared" si="24"/>
        <v>0</v>
      </c>
      <c r="N77" s="230"/>
      <c r="O77" s="238" t="str">
        <f t="shared" si="23"/>
        <v xml:space="preserve"> </v>
      </c>
      <c r="P77" s="230"/>
      <c r="Q77" s="230"/>
      <c r="R77" s="239" t="s">
        <v>366</v>
      </c>
      <c r="S77" s="233" t="s">
        <v>164</v>
      </c>
    </row>
    <row r="78" spans="1:19">
      <c r="A78" s="60" t="str">
        <f t="shared" si="20"/>
        <v>Duet BA 29-34</v>
      </c>
      <c r="B78" s="60" t="str">
        <f t="shared" si="21"/>
        <v>Duet BA 29-34</v>
      </c>
      <c r="C78" s="4">
        <v>2</v>
      </c>
      <c r="D78" s="132" t="s">
        <v>310</v>
      </c>
      <c r="E78" s="25" t="s">
        <v>395</v>
      </c>
      <c r="F78" s="3" t="s">
        <v>9</v>
      </c>
      <c r="G78" s="22" t="s">
        <v>45</v>
      </c>
      <c r="H78" s="13" t="s">
        <v>379</v>
      </c>
      <c r="I78" s="60" t="str">
        <f t="shared" ref="I78" si="30">CONCATENATE(G78," ",H78)</f>
        <v>BA 29-34</v>
      </c>
      <c r="J78" s="3" t="s">
        <v>456</v>
      </c>
      <c r="K78" s="26">
        <v>5.5</v>
      </c>
      <c r="L78" s="26">
        <v>0.7</v>
      </c>
      <c r="M78" s="62">
        <f t="shared" si="24"/>
        <v>4.8</v>
      </c>
      <c r="N78" s="4">
        <v>1</v>
      </c>
      <c r="O78" s="84" t="str">
        <f t="shared" si="23"/>
        <v xml:space="preserve"> </v>
      </c>
      <c r="P78" s="4"/>
      <c r="Q78" s="4"/>
      <c r="R78" s="191" t="s">
        <v>366</v>
      </c>
      <c r="S78" s="3" t="s">
        <v>164</v>
      </c>
    </row>
    <row r="79" spans="1:19">
      <c r="A79" s="60" t="str">
        <f t="shared" si="20"/>
        <v>Duet BN 23-28</v>
      </c>
      <c r="B79" s="60" t="str">
        <f t="shared" si="21"/>
        <v>Duet BN 23-28</v>
      </c>
      <c r="C79" s="4">
        <v>3</v>
      </c>
      <c r="D79" s="132" t="s">
        <v>309</v>
      </c>
      <c r="E79" s="25" t="s">
        <v>427</v>
      </c>
      <c r="F79" s="3" t="s">
        <v>9</v>
      </c>
      <c r="G79" s="22" t="s">
        <v>3</v>
      </c>
      <c r="H79" s="13" t="s">
        <v>378</v>
      </c>
      <c r="I79" s="60" t="str">
        <f t="shared" si="22"/>
        <v>BN 23-28</v>
      </c>
      <c r="J79" s="3" t="s">
        <v>457</v>
      </c>
      <c r="K79" s="26">
        <v>2.9</v>
      </c>
      <c r="L79" s="26">
        <v>0.2</v>
      </c>
      <c r="M79" s="62">
        <f t="shared" si="24"/>
        <v>2.6999999999999997</v>
      </c>
      <c r="N79" s="4">
        <v>1</v>
      </c>
      <c r="O79" s="84" t="str">
        <f t="shared" si="23"/>
        <v xml:space="preserve"> </v>
      </c>
      <c r="P79" s="4"/>
      <c r="Q79" s="4"/>
      <c r="R79" s="191" t="s">
        <v>366</v>
      </c>
      <c r="S79" s="3" t="s">
        <v>164</v>
      </c>
    </row>
    <row r="80" spans="1:19" s="240" customFormat="1">
      <c r="A80" s="229" t="str">
        <f t="shared" si="20"/>
        <v>Duet BN 23-28</v>
      </c>
      <c r="B80" s="229" t="str">
        <f t="shared" si="21"/>
        <v>Duet BN 23-28</v>
      </c>
      <c r="C80" s="230">
        <v>3</v>
      </c>
      <c r="D80" s="242" t="s">
        <v>311</v>
      </c>
      <c r="E80" s="232" t="s">
        <v>395</v>
      </c>
      <c r="F80" s="233" t="s">
        <v>9</v>
      </c>
      <c r="G80" s="234" t="s">
        <v>3</v>
      </c>
      <c r="H80" s="235" t="s">
        <v>378</v>
      </c>
      <c r="I80" s="229" t="str">
        <f t="shared" ref="I80" si="31">CONCATENATE(G80," ",H80)</f>
        <v>BN 23-28</v>
      </c>
      <c r="J80" s="233" t="s">
        <v>457</v>
      </c>
      <c r="K80" s="236">
        <v>0</v>
      </c>
      <c r="L80" s="236">
        <v>0</v>
      </c>
      <c r="M80" s="237">
        <f t="shared" si="24"/>
        <v>0</v>
      </c>
      <c r="N80" s="230"/>
      <c r="O80" s="238" t="str">
        <f t="shared" si="23"/>
        <v xml:space="preserve"> </v>
      </c>
      <c r="P80" s="230"/>
      <c r="Q80" s="230"/>
      <c r="R80" s="239" t="s">
        <v>366</v>
      </c>
      <c r="S80" s="233" t="s">
        <v>164</v>
      </c>
    </row>
    <row r="81" spans="1:19">
      <c r="A81" s="60" t="str">
        <f t="shared" si="20"/>
        <v>2 Baton BN 12-14</v>
      </c>
      <c r="B81" s="60" t="str">
        <f t="shared" si="21"/>
        <v>2 Baton BN 12-14</v>
      </c>
      <c r="C81" s="4">
        <v>1</v>
      </c>
      <c r="D81" s="132" t="s">
        <v>234</v>
      </c>
      <c r="E81" s="25" t="str">
        <f>VLOOKUP(D81,'Athlete List'!A$2:B$121,2,FALSE)</f>
        <v>ATLK</v>
      </c>
      <c r="F81" s="3" t="s">
        <v>7</v>
      </c>
      <c r="G81" s="22" t="s">
        <v>3</v>
      </c>
      <c r="H81" s="13" t="s">
        <v>139</v>
      </c>
      <c r="I81" s="60" t="str">
        <f t="shared" si="22"/>
        <v>BN 12-14</v>
      </c>
      <c r="J81" s="3" t="s">
        <v>455</v>
      </c>
      <c r="K81" s="26">
        <v>3.7</v>
      </c>
      <c r="L81" s="26">
        <v>0.4</v>
      </c>
      <c r="M81" s="62">
        <f t="shared" si="24"/>
        <v>3.3000000000000003</v>
      </c>
      <c r="N81" s="4">
        <v>1</v>
      </c>
      <c r="O81" s="84" t="str">
        <f t="shared" si="23"/>
        <v xml:space="preserve"> </v>
      </c>
      <c r="P81" s="4"/>
      <c r="Q81" s="4"/>
      <c r="R81" s="191" t="s">
        <v>366</v>
      </c>
      <c r="S81" s="3" t="s">
        <v>164</v>
      </c>
    </row>
    <row r="82" spans="1:19">
      <c r="A82" s="60" t="str">
        <f t="shared" si="20"/>
        <v>2 Baton BN 12-14</v>
      </c>
      <c r="B82" s="60" t="str">
        <f t="shared" si="21"/>
        <v>2 Baton BN 12-14</v>
      </c>
      <c r="C82" s="4">
        <v>1</v>
      </c>
      <c r="D82" s="147" t="s">
        <v>278</v>
      </c>
      <c r="E82" s="25" t="str">
        <f>VLOOKUP(D82,'Athlete List'!A$2:B$121,2,FALSE)</f>
        <v>ETIN</v>
      </c>
      <c r="F82" s="3" t="s">
        <v>7</v>
      </c>
      <c r="G82" s="22" t="s">
        <v>3</v>
      </c>
      <c r="H82" s="13" t="s">
        <v>139</v>
      </c>
      <c r="I82" s="60" t="str">
        <f t="shared" si="22"/>
        <v>BN 12-14</v>
      </c>
      <c r="J82" s="3" t="s">
        <v>455</v>
      </c>
      <c r="K82" s="26">
        <v>2.7</v>
      </c>
      <c r="L82" s="26">
        <v>0.3</v>
      </c>
      <c r="M82" s="62">
        <f t="shared" si="24"/>
        <v>2.4000000000000004</v>
      </c>
      <c r="N82" s="4">
        <v>3</v>
      </c>
      <c r="O82" s="84" t="str">
        <f t="shared" si="23"/>
        <v xml:space="preserve"> </v>
      </c>
      <c r="P82" s="4"/>
      <c r="Q82" s="4"/>
      <c r="R82" s="191" t="s">
        <v>366</v>
      </c>
      <c r="S82" s="3" t="s">
        <v>164</v>
      </c>
    </row>
    <row r="83" spans="1:19">
      <c r="A83" s="60" t="str">
        <f t="shared" si="20"/>
        <v>2 Baton BN 12-14</v>
      </c>
      <c r="B83" s="60" t="str">
        <f t="shared" si="21"/>
        <v>2 Baton BN 12-14</v>
      </c>
      <c r="C83" s="4">
        <v>1</v>
      </c>
      <c r="D83" s="145" t="s">
        <v>225</v>
      </c>
      <c r="E83" s="25" t="str">
        <f>VLOOKUP(D83,'Athlete List'!A$2:B$121,2,FALSE)</f>
        <v>ATLK</v>
      </c>
      <c r="F83" s="3" t="s">
        <v>7</v>
      </c>
      <c r="G83" s="22" t="s">
        <v>3</v>
      </c>
      <c r="H83" s="13" t="s">
        <v>139</v>
      </c>
      <c r="I83" s="60" t="str">
        <f t="shared" si="22"/>
        <v>BN 12-14</v>
      </c>
      <c r="J83" s="3" t="s">
        <v>455</v>
      </c>
      <c r="K83" s="26">
        <v>3.1</v>
      </c>
      <c r="L83" s="26">
        <v>0.2</v>
      </c>
      <c r="M83" s="62">
        <f t="shared" si="24"/>
        <v>2.9</v>
      </c>
      <c r="N83" s="4">
        <v>2</v>
      </c>
      <c r="O83" s="84" t="str">
        <f t="shared" si="23"/>
        <v xml:space="preserve"> </v>
      </c>
      <c r="P83" s="4"/>
      <c r="Q83" s="4"/>
      <c r="R83" s="191" t="s">
        <v>366</v>
      </c>
      <c r="S83" s="3" t="s">
        <v>164</v>
      </c>
    </row>
    <row r="84" spans="1:19">
      <c r="A84" s="60" t="str">
        <f t="shared" si="20"/>
        <v>2 Baton BI 12-14</v>
      </c>
      <c r="B84" s="60" t="str">
        <f t="shared" si="21"/>
        <v>2 Baton BI 12-14</v>
      </c>
      <c r="C84" s="4">
        <v>1</v>
      </c>
      <c r="D84" s="132" t="s">
        <v>236</v>
      </c>
      <c r="E84" s="25" t="str">
        <f>VLOOKUP(D84,'Athlete List'!A$2:B$121,2,FALSE)</f>
        <v>ATLK</v>
      </c>
      <c r="F84" s="3" t="s">
        <v>7</v>
      </c>
      <c r="G84" s="22" t="s">
        <v>4</v>
      </c>
      <c r="H84" s="13" t="s">
        <v>139</v>
      </c>
      <c r="I84" s="60" t="str">
        <f t="shared" ref="I84:I88" si="32">CONCATENATE(G84," ",H84)</f>
        <v>BI 12-14</v>
      </c>
      <c r="J84" s="3" t="s">
        <v>455</v>
      </c>
      <c r="K84" s="26">
        <v>5.2</v>
      </c>
      <c r="L84" s="26">
        <v>0.1</v>
      </c>
      <c r="M84" s="62">
        <f t="shared" si="24"/>
        <v>5.1000000000000005</v>
      </c>
      <c r="N84" s="4">
        <v>1</v>
      </c>
      <c r="O84" s="84" t="str">
        <f t="shared" si="23"/>
        <v>MOVE UP</v>
      </c>
      <c r="P84" s="4"/>
      <c r="Q84" s="4"/>
      <c r="R84" s="191" t="s">
        <v>366</v>
      </c>
      <c r="S84" s="3" t="s">
        <v>164</v>
      </c>
    </row>
    <row r="85" spans="1:19">
      <c r="A85" s="60" t="str">
        <f t="shared" si="20"/>
        <v>2 Baton BI 12-14</v>
      </c>
      <c r="B85" s="60" t="str">
        <f t="shared" si="21"/>
        <v>2 Baton BI 12-14</v>
      </c>
      <c r="C85" s="4">
        <v>1</v>
      </c>
      <c r="D85" s="132" t="s">
        <v>232</v>
      </c>
      <c r="E85" s="25" t="str">
        <f>VLOOKUP(D85,'Athlete List'!A$2:B$121,2,FALSE)</f>
        <v>ATLK</v>
      </c>
      <c r="F85" s="3" t="s">
        <v>7</v>
      </c>
      <c r="G85" s="22" t="s">
        <v>4</v>
      </c>
      <c r="H85" s="13" t="s">
        <v>139</v>
      </c>
      <c r="I85" s="60" t="str">
        <f t="shared" si="32"/>
        <v>BI 12-14</v>
      </c>
      <c r="J85" s="3" t="s">
        <v>455</v>
      </c>
      <c r="K85" s="26">
        <v>4.5</v>
      </c>
      <c r="L85" s="26">
        <v>0.3</v>
      </c>
      <c r="M85" s="62">
        <f t="shared" si="24"/>
        <v>4.2</v>
      </c>
      <c r="N85" s="4">
        <v>2</v>
      </c>
      <c r="O85" s="84" t="str">
        <f t="shared" si="23"/>
        <v xml:space="preserve"> </v>
      </c>
      <c r="P85" s="4"/>
      <c r="Q85" s="4"/>
      <c r="R85" s="191" t="s">
        <v>366</v>
      </c>
      <c r="S85" s="3" t="s">
        <v>164</v>
      </c>
    </row>
    <row r="86" spans="1:19" s="240" customFormat="1">
      <c r="A86" s="229" t="str">
        <f t="shared" si="20"/>
        <v>2 Baton BI 12-14</v>
      </c>
      <c r="B86" s="229" t="str">
        <f t="shared" si="21"/>
        <v>2 Baton BI 12-14</v>
      </c>
      <c r="C86" s="230">
        <v>1</v>
      </c>
      <c r="D86" s="242" t="s">
        <v>231</v>
      </c>
      <c r="E86" s="232" t="str">
        <f>VLOOKUP(D86,'Athlete List'!A$2:B$121,2,FALSE)</f>
        <v>ATLK</v>
      </c>
      <c r="F86" s="233" t="s">
        <v>7</v>
      </c>
      <c r="G86" s="234" t="s">
        <v>4</v>
      </c>
      <c r="H86" s="235" t="s">
        <v>139</v>
      </c>
      <c r="I86" s="229" t="str">
        <f t="shared" si="32"/>
        <v>BI 12-14</v>
      </c>
      <c r="J86" s="233" t="s">
        <v>455</v>
      </c>
      <c r="K86" s="236">
        <v>0</v>
      </c>
      <c r="L86" s="236">
        <v>0</v>
      </c>
      <c r="M86" s="237">
        <f t="shared" si="24"/>
        <v>0</v>
      </c>
      <c r="N86" s="230"/>
      <c r="O86" s="238" t="str">
        <f t="shared" si="23"/>
        <v xml:space="preserve"> </v>
      </c>
      <c r="P86" s="230"/>
      <c r="Q86" s="230"/>
      <c r="R86" s="239" t="s">
        <v>366</v>
      </c>
      <c r="S86" s="233" t="s">
        <v>164</v>
      </c>
    </row>
    <row r="87" spans="1:19">
      <c r="A87" s="60" t="str">
        <f t="shared" si="20"/>
        <v>2 Baton BI 12-14</v>
      </c>
      <c r="B87" s="60" t="str">
        <f t="shared" si="21"/>
        <v>2 Baton BI 12-14</v>
      </c>
      <c r="C87" s="4">
        <v>1</v>
      </c>
      <c r="D87" s="132" t="s">
        <v>421</v>
      </c>
      <c r="E87" s="25" t="str">
        <f>VLOOKUP(D87,'Athlete List'!A$2:B$121,2,FALSE)</f>
        <v>ATLK</v>
      </c>
      <c r="F87" s="3" t="s">
        <v>7</v>
      </c>
      <c r="G87" s="22" t="s">
        <v>4</v>
      </c>
      <c r="H87" s="13" t="s">
        <v>139</v>
      </c>
      <c r="I87" s="60" t="str">
        <f t="shared" si="32"/>
        <v>BI 12-14</v>
      </c>
      <c r="J87" s="3" t="s">
        <v>455</v>
      </c>
      <c r="K87" s="26">
        <v>4.2</v>
      </c>
      <c r="L87" s="26">
        <v>0.6</v>
      </c>
      <c r="M87" s="62">
        <f t="shared" si="24"/>
        <v>3.6</v>
      </c>
      <c r="N87" s="4">
        <v>3</v>
      </c>
      <c r="O87" s="84" t="str">
        <f t="shared" si="23"/>
        <v xml:space="preserve"> </v>
      </c>
      <c r="P87" s="4"/>
      <c r="Q87" s="4"/>
      <c r="R87" s="191" t="s">
        <v>366</v>
      </c>
      <c r="S87" s="3" t="s">
        <v>164</v>
      </c>
    </row>
    <row r="88" spans="1:19" s="240" customFormat="1">
      <c r="A88" s="229" t="str">
        <f t="shared" si="20"/>
        <v>2 Baton BI 12-14</v>
      </c>
      <c r="B88" s="229" t="str">
        <f t="shared" si="21"/>
        <v>2 Baton BI 12-14</v>
      </c>
      <c r="C88" s="230">
        <v>1</v>
      </c>
      <c r="D88" s="242" t="s">
        <v>237</v>
      </c>
      <c r="E88" s="232" t="str">
        <f>VLOOKUP(D88,'Athlete List'!A$2:B$121,2,FALSE)</f>
        <v>ATLK</v>
      </c>
      <c r="F88" s="233" t="s">
        <v>7</v>
      </c>
      <c r="G88" s="234" t="s">
        <v>4</v>
      </c>
      <c r="H88" s="235" t="s">
        <v>139</v>
      </c>
      <c r="I88" s="229" t="str">
        <f t="shared" si="32"/>
        <v>BI 12-14</v>
      </c>
      <c r="J88" s="233" t="s">
        <v>455</v>
      </c>
      <c r="K88" s="236">
        <v>0</v>
      </c>
      <c r="L88" s="236">
        <v>0</v>
      </c>
      <c r="M88" s="237">
        <f t="shared" si="24"/>
        <v>0</v>
      </c>
      <c r="N88" s="230"/>
      <c r="O88" s="238" t="str">
        <f t="shared" si="23"/>
        <v xml:space="preserve"> </v>
      </c>
      <c r="P88" s="230"/>
      <c r="Q88" s="230"/>
      <c r="R88" s="239" t="s">
        <v>366</v>
      </c>
      <c r="S88" s="233" t="s">
        <v>164</v>
      </c>
    </row>
    <row r="89" spans="1:19">
      <c r="A89" s="60" t="str">
        <f t="shared" si="20"/>
        <v>2 Baton A 18+</v>
      </c>
      <c r="B89" s="60" t="str">
        <f t="shared" si="21"/>
        <v>2 Baton A 18+</v>
      </c>
      <c r="C89" s="4">
        <v>1</v>
      </c>
      <c r="D89" s="132" t="s">
        <v>244</v>
      </c>
      <c r="E89" s="25" t="str">
        <f>VLOOKUP(D89,'Athlete List'!A$2:B$121,2,FALSE)</f>
        <v>ATLK</v>
      </c>
      <c r="F89" s="3" t="s">
        <v>7</v>
      </c>
      <c r="G89" s="22" t="s">
        <v>0</v>
      </c>
      <c r="H89" s="13" t="s">
        <v>376</v>
      </c>
      <c r="I89" s="60" t="str">
        <f t="shared" si="22"/>
        <v>A 18+</v>
      </c>
      <c r="J89" s="3" t="s">
        <v>455</v>
      </c>
      <c r="K89" s="26">
        <v>8.9</v>
      </c>
      <c r="L89" s="26">
        <v>0.3</v>
      </c>
      <c r="M89" s="62">
        <f t="shared" si="24"/>
        <v>8.6</v>
      </c>
      <c r="N89" s="4">
        <v>1</v>
      </c>
      <c r="O89" s="84" t="str">
        <f t="shared" si="23"/>
        <v xml:space="preserve"> </v>
      </c>
      <c r="P89" s="4"/>
      <c r="Q89" s="4"/>
      <c r="R89" s="191" t="s">
        <v>366</v>
      </c>
      <c r="S89" s="3" t="s">
        <v>164</v>
      </c>
    </row>
    <row r="90" spans="1:19">
      <c r="A90" s="60" t="str">
        <f t="shared" si="20"/>
        <v>2 Baton C 12-14</v>
      </c>
      <c r="B90" s="60" t="str">
        <f t="shared" si="21"/>
        <v>2 Baton C 12-14</v>
      </c>
      <c r="C90" s="4">
        <v>2</v>
      </c>
      <c r="D90" s="147" t="s">
        <v>270</v>
      </c>
      <c r="E90" s="25" t="str">
        <f>VLOOKUP(D90,'Athlete List'!A$2:B$121,2,FALSE)</f>
        <v>ETIN</v>
      </c>
      <c r="F90" s="3" t="s">
        <v>7</v>
      </c>
      <c r="G90" s="22" t="s">
        <v>2</v>
      </c>
      <c r="H90" s="13" t="s">
        <v>139</v>
      </c>
      <c r="I90" s="60" t="str">
        <f t="shared" si="22"/>
        <v>C 12-14</v>
      </c>
      <c r="J90" s="3" t="s">
        <v>456</v>
      </c>
      <c r="K90" s="26">
        <v>2.6</v>
      </c>
      <c r="L90" s="26">
        <v>0.1</v>
      </c>
      <c r="M90" s="62">
        <f t="shared" si="24"/>
        <v>2.5</v>
      </c>
      <c r="N90" s="4">
        <v>2</v>
      </c>
      <c r="O90" s="84" t="str">
        <f t="shared" si="23"/>
        <v>MOVE UP</v>
      </c>
      <c r="P90" s="4"/>
      <c r="Q90" s="4"/>
      <c r="R90" s="191" t="s">
        <v>366</v>
      </c>
      <c r="S90" s="3" t="s">
        <v>164</v>
      </c>
    </row>
    <row r="91" spans="1:19">
      <c r="A91" s="60" t="str">
        <f t="shared" si="20"/>
        <v>2 Baton C 12-14</v>
      </c>
      <c r="B91" s="60" t="str">
        <f t="shared" si="21"/>
        <v>2 Baton C 12-14</v>
      </c>
      <c r="C91" s="4">
        <v>2</v>
      </c>
      <c r="D91" s="145" t="s">
        <v>280</v>
      </c>
      <c r="E91" s="25" t="str">
        <f>VLOOKUP(D91,'Athlete List'!A$2:B$121,2,FALSE)</f>
        <v>ATLK</v>
      </c>
      <c r="F91" s="3" t="s">
        <v>7</v>
      </c>
      <c r="G91" s="22" t="s">
        <v>2</v>
      </c>
      <c r="H91" s="13" t="s">
        <v>139</v>
      </c>
      <c r="I91" s="60" t="str">
        <f t="shared" ref="I91:I94" si="33">CONCATENATE(G91," ",H91)</f>
        <v>C 12-14</v>
      </c>
      <c r="J91" s="3" t="s">
        <v>456</v>
      </c>
      <c r="K91" s="26">
        <v>2.2999999999999998</v>
      </c>
      <c r="L91" s="26">
        <v>0.1</v>
      </c>
      <c r="M91" s="62">
        <f t="shared" si="24"/>
        <v>2.1999999999999997</v>
      </c>
      <c r="N91" s="4">
        <v>4</v>
      </c>
      <c r="O91" s="84" t="str">
        <f t="shared" si="23"/>
        <v xml:space="preserve"> </v>
      </c>
      <c r="P91" s="4"/>
      <c r="Q91" s="4"/>
      <c r="R91" s="191" t="s">
        <v>366</v>
      </c>
      <c r="S91" s="3" t="s">
        <v>164</v>
      </c>
    </row>
    <row r="92" spans="1:19">
      <c r="A92" s="60" t="str">
        <f t="shared" si="20"/>
        <v>2 Baton C 12-14</v>
      </c>
      <c r="B92" s="60" t="str">
        <f t="shared" si="21"/>
        <v>2 Baton C 12-14</v>
      </c>
      <c r="C92" s="4">
        <v>2</v>
      </c>
      <c r="D92" s="145" t="s">
        <v>273</v>
      </c>
      <c r="E92" s="25" t="str">
        <f>VLOOKUP(D92,'Athlete List'!A$2:B$121,2,FALSE)</f>
        <v>ETIN</v>
      </c>
      <c r="F92" s="3" t="s">
        <v>7</v>
      </c>
      <c r="G92" s="22" t="s">
        <v>2</v>
      </c>
      <c r="H92" s="13" t="s">
        <v>139</v>
      </c>
      <c r="I92" s="60" t="str">
        <f t="shared" si="33"/>
        <v>C 12-14</v>
      </c>
      <c r="J92" s="3" t="s">
        <v>456</v>
      </c>
      <c r="K92" s="26">
        <v>2.9</v>
      </c>
      <c r="L92" s="26">
        <v>0</v>
      </c>
      <c r="M92" s="62">
        <f t="shared" si="24"/>
        <v>2.9</v>
      </c>
      <c r="N92" s="4">
        <v>1</v>
      </c>
      <c r="O92" s="84" t="str">
        <f t="shared" si="23"/>
        <v>MOVE UP</v>
      </c>
      <c r="P92" s="4"/>
      <c r="Q92" s="4"/>
      <c r="R92" s="191" t="s">
        <v>366</v>
      </c>
      <c r="S92" s="3" t="s">
        <v>164</v>
      </c>
    </row>
    <row r="93" spans="1:19">
      <c r="A93" s="60" t="str">
        <f t="shared" si="20"/>
        <v>2 Baton C 12-14</v>
      </c>
      <c r="B93" s="60" t="str">
        <f t="shared" si="21"/>
        <v>2 Baton C 12-14</v>
      </c>
      <c r="C93" s="4">
        <v>2</v>
      </c>
      <c r="D93" s="145" t="s">
        <v>274</v>
      </c>
      <c r="E93" s="25" t="str">
        <f>VLOOKUP(D93,'Athlete List'!A$2:B$121,2,FALSE)</f>
        <v>ATLK</v>
      </c>
      <c r="F93" s="3" t="s">
        <v>7</v>
      </c>
      <c r="G93" s="22" t="s">
        <v>2</v>
      </c>
      <c r="H93" s="13" t="s">
        <v>139</v>
      </c>
      <c r="I93" s="60" t="str">
        <f t="shared" si="33"/>
        <v>C 12-14</v>
      </c>
      <c r="J93" s="3" t="s">
        <v>456</v>
      </c>
      <c r="K93" s="26">
        <v>2.35</v>
      </c>
      <c r="L93" s="26">
        <v>0.1</v>
      </c>
      <c r="M93" s="62">
        <f t="shared" si="24"/>
        <v>2.25</v>
      </c>
      <c r="N93" s="4">
        <v>3</v>
      </c>
      <c r="O93" s="84" t="str">
        <f t="shared" si="23"/>
        <v xml:space="preserve"> </v>
      </c>
      <c r="P93" s="4"/>
      <c r="Q93" s="4"/>
      <c r="R93" s="191" t="s">
        <v>366</v>
      </c>
      <c r="S93" s="3" t="s">
        <v>164</v>
      </c>
    </row>
    <row r="94" spans="1:19">
      <c r="A94" s="60" t="str">
        <f t="shared" si="20"/>
        <v>2 Baton C 12-14</v>
      </c>
      <c r="B94" s="60" t="str">
        <f t="shared" si="21"/>
        <v>2 Baton C 12-14</v>
      </c>
      <c r="C94" s="4">
        <v>2</v>
      </c>
      <c r="D94" s="145" t="s">
        <v>275</v>
      </c>
      <c r="E94" s="25" t="str">
        <f>VLOOKUP(D94,'Athlete List'!A$2:B$121,2,FALSE)</f>
        <v>ETIN</v>
      </c>
      <c r="F94" s="3" t="s">
        <v>7</v>
      </c>
      <c r="G94" s="22" t="s">
        <v>2</v>
      </c>
      <c r="H94" s="13" t="s">
        <v>139</v>
      </c>
      <c r="I94" s="60" t="str">
        <f t="shared" si="33"/>
        <v>C 12-14</v>
      </c>
      <c r="J94" s="3" t="s">
        <v>456</v>
      </c>
      <c r="K94" s="26">
        <v>2.4</v>
      </c>
      <c r="L94" s="26">
        <v>0.5</v>
      </c>
      <c r="M94" s="62">
        <f t="shared" si="24"/>
        <v>1.9</v>
      </c>
      <c r="N94" s="4">
        <v>5</v>
      </c>
      <c r="O94" s="84" t="str">
        <f t="shared" si="23"/>
        <v xml:space="preserve"> </v>
      </c>
      <c r="P94" s="4"/>
      <c r="Q94" s="4"/>
      <c r="R94" s="191" t="s">
        <v>366</v>
      </c>
      <c r="S94" s="3" t="s">
        <v>164</v>
      </c>
    </row>
    <row r="95" spans="1:19">
      <c r="A95" s="60" t="str">
        <f t="shared" si="20"/>
        <v>2 Baton BI 18+</v>
      </c>
      <c r="B95" s="60" t="str">
        <f t="shared" si="21"/>
        <v>2 Baton BI 18+</v>
      </c>
      <c r="C95" s="4">
        <v>2</v>
      </c>
      <c r="D95" s="145" t="s">
        <v>224</v>
      </c>
      <c r="E95" s="25" t="str">
        <f>VLOOKUP(D95,'Athlete List'!A$2:B$121,2,FALSE)</f>
        <v>EXPL</v>
      </c>
      <c r="F95" s="3" t="s">
        <v>7</v>
      </c>
      <c r="G95" s="22" t="s">
        <v>4</v>
      </c>
      <c r="H95" s="13" t="s">
        <v>376</v>
      </c>
      <c r="I95" s="60" t="str">
        <f t="shared" ref="I95" si="34">CONCATENATE(G95," ",H95)</f>
        <v>BI 18+</v>
      </c>
      <c r="J95" s="3" t="s">
        <v>456</v>
      </c>
      <c r="K95" s="26">
        <v>3.6</v>
      </c>
      <c r="L95" s="26">
        <v>0.3</v>
      </c>
      <c r="M95" s="62">
        <f t="shared" si="24"/>
        <v>3.3000000000000003</v>
      </c>
      <c r="N95" s="4">
        <v>1</v>
      </c>
      <c r="O95" s="84" t="str">
        <f t="shared" si="23"/>
        <v xml:space="preserve"> </v>
      </c>
      <c r="P95" s="4"/>
      <c r="Q95" s="4"/>
      <c r="R95" s="191" t="s">
        <v>366</v>
      </c>
      <c r="S95" s="3" t="s">
        <v>164</v>
      </c>
    </row>
    <row r="96" spans="1:19">
      <c r="A96" s="60" t="str">
        <f t="shared" si="20"/>
        <v>2 Baton BA 15-17</v>
      </c>
      <c r="B96" s="60" t="str">
        <f t="shared" si="21"/>
        <v>2 Baton BA 15-17</v>
      </c>
      <c r="C96" s="4">
        <v>2</v>
      </c>
      <c r="D96" s="145" t="s">
        <v>241</v>
      </c>
      <c r="E96" s="25" t="str">
        <f>VLOOKUP(D96,'Athlete List'!A$2:B$121,2,FALSE)</f>
        <v>ATLK</v>
      </c>
      <c r="F96" s="3" t="s">
        <v>7</v>
      </c>
      <c r="G96" s="22" t="s">
        <v>45</v>
      </c>
      <c r="H96" s="13" t="s">
        <v>375</v>
      </c>
      <c r="I96" s="60" t="str">
        <f t="shared" ref="I96:I97" si="35">CONCATENATE(G96," ",H96)</f>
        <v>BA 15-17</v>
      </c>
      <c r="J96" s="3" t="s">
        <v>456</v>
      </c>
      <c r="K96" s="26">
        <v>5.7</v>
      </c>
      <c r="L96" s="26">
        <v>0.5</v>
      </c>
      <c r="M96" s="62">
        <f t="shared" si="24"/>
        <v>5.2</v>
      </c>
      <c r="N96" s="4">
        <v>2</v>
      </c>
      <c r="O96" s="84" t="str">
        <f t="shared" si="23"/>
        <v xml:space="preserve"> </v>
      </c>
      <c r="P96" s="4"/>
      <c r="Q96" s="4"/>
      <c r="R96" s="191" t="s">
        <v>366</v>
      </c>
      <c r="S96" s="3" t="s">
        <v>164</v>
      </c>
    </row>
    <row r="97" spans="1:19">
      <c r="A97" s="60" t="str">
        <f t="shared" ref="A97:A138" si="36">B97</f>
        <v>2 Baton BA 15-17</v>
      </c>
      <c r="B97" s="60" t="str">
        <f t="shared" ref="B97:B138" si="37">CONCATENATE(F97," ",I97)</f>
        <v>2 Baton BA 15-17</v>
      </c>
      <c r="C97" s="4">
        <v>2</v>
      </c>
      <c r="D97" s="145" t="s">
        <v>245</v>
      </c>
      <c r="E97" s="25" t="str">
        <f>VLOOKUP(D97,'Athlete List'!A$2:B$121,2,FALSE)</f>
        <v>ATLK</v>
      </c>
      <c r="F97" s="3" t="s">
        <v>7</v>
      </c>
      <c r="G97" s="22" t="s">
        <v>45</v>
      </c>
      <c r="H97" s="13" t="s">
        <v>375</v>
      </c>
      <c r="I97" s="60" t="str">
        <f t="shared" si="35"/>
        <v>BA 15-17</v>
      </c>
      <c r="J97" s="3" t="s">
        <v>456</v>
      </c>
      <c r="K97" s="26">
        <v>6</v>
      </c>
      <c r="L97" s="26">
        <v>0</v>
      </c>
      <c r="M97" s="62">
        <v>6</v>
      </c>
      <c r="N97" s="4">
        <v>1</v>
      </c>
      <c r="O97" s="84" t="str">
        <f t="shared" si="23"/>
        <v xml:space="preserve"> </v>
      </c>
      <c r="P97" s="4"/>
      <c r="Q97" s="4"/>
      <c r="R97" s="191" t="s">
        <v>366</v>
      </c>
      <c r="S97" s="3" t="s">
        <v>164</v>
      </c>
    </row>
    <row r="98" spans="1:19">
      <c r="A98" s="60" t="str">
        <f t="shared" si="36"/>
        <v>2 Baton C 7-8</v>
      </c>
      <c r="B98" s="60" t="str">
        <f t="shared" si="37"/>
        <v>2 Baton C 7-8</v>
      </c>
      <c r="C98" s="4">
        <v>3</v>
      </c>
      <c r="D98" s="132" t="s">
        <v>394</v>
      </c>
      <c r="E98" s="25" t="str">
        <f>VLOOKUP(D98,'Athlete List'!A$2:B$121,2,FALSE)</f>
        <v>ATLK</v>
      </c>
      <c r="F98" s="3" t="s">
        <v>7</v>
      </c>
      <c r="G98" s="22" t="s">
        <v>2</v>
      </c>
      <c r="H98" s="13" t="s">
        <v>372</v>
      </c>
      <c r="I98" s="60" t="str">
        <f t="shared" ref="I98" si="38">CONCATENATE(G98," ",H98)</f>
        <v>C 7-8</v>
      </c>
      <c r="J98" s="3" t="s">
        <v>457</v>
      </c>
      <c r="K98" s="26"/>
      <c r="L98" s="26"/>
      <c r="M98" s="26"/>
      <c r="N98" s="4"/>
      <c r="O98" s="84" t="str">
        <f t="shared" ref="O98:O138" si="39">IF(G98="C",IF(M98&gt;2.499,"MOVE UP"," "),IF(G98="BN",IF(M98&gt;3.499,"MOVE UP"," "),IF(G98="BI",IF(M98&gt;4.999,"MOVE UP"," "),IF(G98="BA",IF(M98&gt;6.999,"MOVE UP"," ")," "))))</f>
        <v xml:space="preserve"> </v>
      </c>
      <c r="P98" s="196" t="s">
        <v>86</v>
      </c>
      <c r="Q98" s="4"/>
      <c r="R98" s="191" t="s">
        <v>366</v>
      </c>
      <c r="S98" s="3" t="s">
        <v>164</v>
      </c>
    </row>
    <row r="99" spans="1:19">
      <c r="A99" s="60" t="str">
        <f t="shared" si="36"/>
        <v>2 Baton C 9-11</v>
      </c>
      <c r="B99" s="60" t="str">
        <f t="shared" si="37"/>
        <v>2 Baton C 9-11</v>
      </c>
      <c r="C99" s="4">
        <v>3</v>
      </c>
      <c r="D99" s="132" t="s">
        <v>279</v>
      </c>
      <c r="E99" s="25" t="str">
        <f>VLOOKUP(D99,'Athlete List'!A$2:B$121,2,FALSE)</f>
        <v>ATLK</v>
      </c>
      <c r="F99" s="3" t="s">
        <v>7</v>
      </c>
      <c r="G99" s="22" t="s">
        <v>2</v>
      </c>
      <c r="H99" s="13" t="s">
        <v>377</v>
      </c>
      <c r="I99" s="60" t="str">
        <f t="shared" ref="I99:I100" si="40">CONCATENATE(G99," ",H99)</f>
        <v>C 9-11</v>
      </c>
      <c r="J99" s="3" t="s">
        <v>457</v>
      </c>
      <c r="K99" s="26"/>
      <c r="L99" s="26"/>
      <c r="M99" s="26"/>
      <c r="N99" s="4"/>
      <c r="O99" s="84" t="str">
        <f t="shared" si="39"/>
        <v xml:space="preserve"> </v>
      </c>
      <c r="P99" s="196" t="s">
        <v>86</v>
      </c>
      <c r="Q99" s="4"/>
      <c r="R99" s="191" t="s">
        <v>366</v>
      </c>
      <c r="S99" s="3" t="s">
        <v>164</v>
      </c>
    </row>
    <row r="100" spans="1:19">
      <c r="A100" s="60" t="str">
        <f t="shared" si="36"/>
        <v>2 Baton C 9-11</v>
      </c>
      <c r="B100" s="60" t="str">
        <f t="shared" si="37"/>
        <v>2 Baton C 9-11</v>
      </c>
      <c r="C100" s="4">
        <v>3</v>
      </c>
      <c r="D100" s="132" t="s">
        <v>267</v>
      </c>
      <c r="E100" s="25" t="str">
        <f>VLOOKUP(D100,'Athlete List'!A$2:B$121,2,FALSE)</f>
        <v>ATLK</v>
      </c>
      <c r="F100" s="3" t="s">
        <v>7</v>
      </c>
      <c r="G100" s="22" t="s">
        <v>2</v>
      </c>
      <c r="H100" s="13" t="s">
        <v>377</v>
      </c>
      <c r="I100" s="60" t="str">
        <f t="shared" si="40"/>
        <v>C 9-11</v>
      </c>
      <c r="J100" s="3" t="s">
        <v>457</v>
      </c>
      <c r="K100" s="26"/>
      <c r="L100" s="26"/>
      <c r="M100" s="26"/>
      <c r="N100" s="4"/>
      <c r="O100" s="84" t="str">
        <f t="shared" si="39"/>
        <v xml:space="preserve"> </v>
      </c>
      <c r="P100" s="196" t="s">
        <v>86</v>
      </c>
      <c r="Q100" s="4"/>
      <c r="R100" s="191" t="s">
        <v>366</v>
      </c>
      <c r="S100" s="3" t="s">
        <v>164</v>
      </c>
    </row>
    <row r="101" spans="1:19">
      <c r="A101" s="60" t="str">
        <f t="shared" si="36"/>
        <v>2 Baton BI 15-17</v>
      </c>
      <c r="B101" s="60" t="str">
        <f t="shared" si="37"/>
        <v>2 Baton BI 15-17</v>
      </c>
      <c r="C101" s="4">
        <v>3</v>
      </c>
      <c r="D101" s="132" t="s">
        <v>243</v>
      </c>
      <c r="E101" s="25" t="str">
        <f>VLOOKUP(D101,'Athlete List'!A$2:B$121,2,FALSE)</f>
        <v>ATLK</v>
      </c>
      <c r="F101" s="3" t="s">
        <v>7</v>
      </c>
      <c r="G101" s="22" t="s">
        <v>4</v>
      </c>
      <c r="H101" s="13" t="s">
        <v>375</v>
      </c>
      <c r="I101" s="60" t="str">
        <f t="shared" ref="I101:I103" si="41">CONCATENATE(G101," ",H101)</f>
        <v>BI 15-17</v>
      </c>
      <c r="J101" s="3" t="s">
        <v>457</v>
      </c>
      <c r="K101" s="26">
        <v>4.8</v>
      </c>
      <c r="L101" s="26">
        <v>0.4</v>
      </c>
      <c r="M101" s="62">
        <f t="shared" ref="M101:M138" si="42">K101-L101</f>
        <v>4.3999999999999995</v>
      </c>
      <c r="N101" s="4">
        <v>1</v>
      </c>
      <c r="O101" s="84" t="str">
        <f t="shared" si="39"/>
        <v xml:space="preserve"> </v>
      </c>
      <c r="P101" s="4"/>
      <c r="Q101" s="4"/>
      <c r="R101" s="191" t="s">
        <v>366</v>
      </c>
      <c r="S101" s="3" t="s">
        <v>164</v>
      </c>
    </row>
    <row r="102" spans="1:19">
      <c r="A102" s="60" t="str">
        <f t="shared" si="36"/>
        <v>2 Baton BI 15-17</v>
      </c>
      <c r="B102" s="60" t="str">
        <f t="shared" si="37"/>
        <v>2 Baton BI 15-17</v>
      </c>
      <c r="C102" s="4">
        <v>3</v>
      </c>
      <c r="D102" s="132" t="s">
        <v>223</v>
      </c>
      <c r="E102" s="25" t="str">
        <f>VLOOKUP(D102,'Athlete List'!A$2:B$121,2,FALSE)</f>
        <v>ETIN</v>
      </c>
      <c r="F102" s="3" t="s">
        <v>7</v>
      </c>
      <c r="G102" s="22" t="s">
        <v>4</v>
      </c>
      <c r="H102" s="13" t="s">
        <v>375</v>
      </c>
      <c r="I102" s="60" t="str">
        <f t="shared" si="41"/>
        <v>BI 15-17</v>
      </c>
      <c r="J102" s="3" t="s">
        <v>457</v>
      </c>
      <c r="K102" s="26">
        <v>3.8</v>
      </c>
      <c r="L102" s="26">
        <v>0.5</v>
      </c>
      <c r="M102" s="62">
        <f t="shared" si="42"/>
        <v>3.3</v>
      </c>
      <c r="N102" s="4">
        <v>3</v>
      </c>
      <c r="O102" s="84" t="str">
        <f t="shared" si="39"/>
        <v xml:space="preserve"> </v>
      </c>
      <c r="P102" s="4"/>
      <c r="Q102" s="4"/>
      <c r="R102" s="191" t="s">
        <v>366</v>
      </c>
      <c r="S102" s="3" t="s">
        <v>164</v>
      </c>
    </row>
    <row r="103" spans="1:19">
      <c r="A103" s="60" t="str">
        <f t="shared" si="36"/>
        <v>2 Baton BI 15-17</v>
      </c>
      <c r="B103" s="60" t="str">
        <f t="shared" si="37"/>
        <v>2 Baton BI 15-17</v>
      </c>
      <c r="C103" s="4">
        <v>3</v>
      </c>
      <c r="D103" s="132" t="s">
        <v>239</v>
      </c>
      <c r="E103" s="25" t="str">
        <f>VLOOKUP(D103,'Athlete List'!A$2:B$121,2,FALSE)</f>
        <v>ATLK</v>
      </c>
      <c r="F103" s="3" t="s">
        <v>7</v>
      </c>
      <c r="G103" s="22" t="s">
        <v>4</v>
      </c>
      <c r="H103" s="13" t="s">
        <v>375</v>
      </c>
      <c r="I103" s="60" t="str">
        <f t="shared" si="41"/>
        <v>BI 15-17</v>
      </c>
      <c r="J103" s="3" t="s">
        <v>457</v>
      </c>
      <c r="K103" s="26">
        <v>4.4000000000000004</v>
      </c>
      <c r="L103" s="26">
        <v>0.3</v>
      </c>
      <c r="M103" s="62">
        <v>4.0999999999999996</v>
      </c>
      <c r="N103" s="4">
        <v>2</v>
      </c>
      <c r="O103" s="84" t="str">
        <f t="shared" si="39"/>
        <v xml:space="preserve"> </v>
      </c>
      <c r="P103" s="4"/>
      <c r="Q103" s="4"/>
      <c r="R103" s="191" t="s">
        <v>366</v>
      </c>
      <c r="S103" s="3" t="s">
        <v>164</v>
      </c>
    </row>
    <row r="104" spans="1:19" s="240" customFormat="1">
      <c r="A104" s="229" t="str">
        <f t="shared" si="36"/>
        <v>2 Baton BA 12-14</v>
      </c>
      <c r="B104" s="229" t="str">
        <f t="shared" si="37"/>
        <v>2 Baton BA 12-14</v>
      </c>
      <c r="C104" s="230">
        <v>3</v>
      </c>
      <c r="D104" s="242" t="s">
        <v>229</v>
      </c>
      <c r="E104" s="232" t="str">
        <f>VLOOKUP(D104,'Athlete List'!A$2:B$121,2,FALSE)</f>
        <v>ATLK</v>
      </c>
      <c r="F104" s="233" t="s">
        <v>7</v>
      </c>
      <c r="G104" s="234" t="s">
        <v>45</v>
      </c>
      <c r="H104" s="235" t="s">
        <v>139</v>
      </c>
      <c r="I104" s="229" t="str">
        <f t="shared" ref="I104:I105" si="43">CONCATENATE(G104," ",H104)</f>
        <v>BA 12-14</v>
      </c>
      <c r="J104" s="233" t="s">
        <v>457</v>
      </c>
      <c r="K104" s="236">
        <v>0</v>
      </c>
      <c r="L104" s="236">
        <v>0</v>
      </c>
      <c r="M104" s="237">
        <f t="shared" si="42"/>
        <v>0</v>
      </c>
      <c r="N104" s="230"/>
      <c r="O104" s="238" t="str">
        <f t="shared" si="39"/>
        <v xml:space="preserve"> </v>
      </c>
      <c r="P104" s="230"/>
      <c r="Q104" s="230"/>
      <c r="R104" s="239" t="s">
        <v>366</v>
      </c>
      <c r="S104" s="233" t="s">
        <v>164</v>
      </c>
    </row>
    <row r="105" spans="1:19">
      <c r="A105" s="60" t="str">
        <f t="shared" si="36"/>
        <v>2 Baton BA 12-14</v>
      </c>
      <c r="B105" s="60" t="str">
        <f t="shared" si="37"/>
        <v>2 Baton BA 12-14</v>
      </c>
      <c r="C105" s="4">
        <v>3</v>
      </c>
      <c r="D105" s="132" t="s">
        <v>230</v>
      </c>
      <c r="E105" s="25" t="str">
        <f>VLOOKUP(D105,'Athlete List'!A$2:B$121,2,FALSE)</f>
        <v>ATLK</v>
      </c>
      <c r="F105" s="3" t="s">
        <v>7</v>
      </c>
      <c r="G105" s="22" t="s">
        <v>45</v>
      </c>
      <c r="H105" s="13" t="s">
        <v>139</v>
      </c>
      <c r="I105" s="60" t="str">
        <f t="shared" si="43"/>
        <v>BA 12-14</v>
      </c>
      <c r="J105" s="3" t="s">
        <v>457</v>
      </c>
      <c r="K105" s="26">
        <v>5.4</v>
      </c>
      <c r="L105" s="26">
        <v>0.6</v>
      </c>
      <c r="M105" s="62">
        <f t="shared" si="42"/>
        <v>4.8000000000000007</v>
      </c>
      <c r="N105" s="4">
        <v>1</v>
      </c>
      <c r="O105" s="84" t="str">
        <f t="shared" si="39"/>
        <v xml:space="preserve"> </v>
      </c>
      <c r="P105" s="4"/>
      <c r="Q105" s="4"/>
      <c r="R105" s="191" t="s">
        <v>366</v>
      </c>
      <c r="S105" s="3" t="s">
        <v>164</v>
      </c>
    </row>
    <row r="106" spans="1:19">
      <c r="A106" s="60" t="str">
        <f t="shared" si="36"/>
        <v>3 Baton BA 15-17</v>
      </c>
      <c r="B106" s="60" t="str">
        <f t="shared" si="37"/>
        <v>3 Baton BA 15-17</v>
      </c>
      <c r="C106" s="4">
        <v>1</v>
      </c>
      <c r="D106" s="145" t="s">
        <v>241</v>
      </c>
      <c r="E106" s="25" t="str">
        <f>VLOOKUP(D106,'Athlete List'!A$2:B$121,2,FALSE)</f>
        <v>ATLK</v>
      </c>
      <c r="F106" s="3" t="s">
        <v>8</v>
      </c>
      <c r="G106" s="22" t="s">
        <v>45</v>
      </c>
      <c r="H106" s="13" t="s">
        <v>375</v>
      </c>
      <c r="I106" s="60" t="str">
        <f t="shared" ref="I106:I107" si="44">CONCATENATE(G106," ",H106)</f>
        <v>BA 15-17</v>
      </c>
      <c r="J106" s="3" t="s">
        <v>455</v>
      </c>
      <c r="K106" s="26">
        <v>5.7</v>
      </c>
      <c r="L106" s="26">
        <v>0.4</v>
      </c>
      <c r="M106" s="62">
        <f t="shared" si="42"/>
        <v>5.3</v>
      </c>
      <c r="N106" s="4">
        <v>2</v>
      </c>
      <c r="O106" s="84" t="str">
        <f t="shared" si="39"/>
        <v xml:space="preserve"> </v>
      </c>
      <c r="P106" s="4"/>
      <c r="Q106" s="4"/>
      <c r="R106" s="191" t="s">
        <v>366</v>
      </c>
      <c r="S106" s="3" t="s">
        <v>164</v>
      </c>
    </row>
    <row r="107" spans="1:19">
      <c r="A107" s="60" t="str">
        <f t="shared" si="36"/>
        <v>3 Baton BA 15-17</v>
      </c>
      <c r="B107" s="60" t="str">
        <f t="shared" si="37"/>
        <v>3 Baton BA 15-17</v>
      </c>
      <c r="C107" s="4">
        <v>1</v>
      </c>
      <c r="D107" s="145" t="s">
        <v>245</v>
      </c>
      <c r="E107" s="25" t="str">
        <f>VLOOKUP(D107,'Athlete List'!A$2:B$121,2,FALSE)</f>
        <v>ATLK</v>
      </c>
      <c r="F107" s="3" t="s">
        <v>8</v>
      </c>
      <c r="G107" s="22" t="s">
        <v>45</v>
      </c>
      <c r="H107" s="13" t="s">
        <v>375</v>
      </c>
      <c r="I107" s="60" t="str">
        <f t="shared" si="44"/>
        <v>BA 15-17</v>
      </c>
      <c r="J107" s="3" t="s">
        <v>455</v>
      </c>
      <c r="K107" s="26">
        <v>5.9</v>
      </c>
      <c r="L107" s="26">
        <v>0.5</v>
      </c>
      <c r="M107" s="62">
        <f t="shared" si="42"/>
        <v>5.4</v>
      </c>
      <c r="N107" s="4">
        <v>1</v>
      </c>
      <c r="O107" s="84" t="str">
        <f t="shared" si="39"/>
        <v xml:space="preserve"> </v>
      </c>
      <c r="P107" s="4"/>
      <c r="Q107" s="4"/>
      <c r="R107" s="191" t="s">
        <v>366</v>
      </c>
      <c r="S107" s="3" t="s">
        <v>164</v>
      </c>
    </row>
    <row r="108" spans="1:19" s="240" customFormat="1">
      <c r="A108" s="229" t="str">
        <f t="shared" si="36"/>
        <v>3 Baton BI 12-14</v>
      </c>
      <c r="B108" s="229" t="str">
        <f t="shared" si="37"/>
        <v>3 Baton BI 12-14</v>
      </c>
      <c r="C108" s="230">
        <v>2</v>
      </c>
      <c r="D108" s="252" t="s">
        <v>229</v>
      </c>
      <c r="E108" s="232" t="str">
        <f>VLOOKUP(D108,'Athlete List'!A$2:B$121,2,FALSE)</f>
        <v>ATLK</v>
      </c>
      <c r="F108" s="233" t="s">
        <v>8</v>
      </c>
      <c r="G108" s="234" t="s">
        <v>4</v>
      </c>
      <c r="H108" s="235" t="s">
        <v>139</v>
      </c>
      <c r="I108" s="229" t="str">
        <f t="shared" ref="I108:I109" si="45">CONCATENATE(G108," ",H108)</f>
        <v>BI 12-14</v>
      </c>
      <c r="J108" s="233" t="s">
        <v>456</v>
      </c>
      <c r="K108" s="236">
        <v>0</v>
      </c>
      <c r="L108" s="236">
        <v>0</v>
      </c>
      <c r="M108" s="237">
        <f t="shared" si="42"/>
        <v>0</v>
      </c>
      <c r="N108" s="230"/>
      <c r="O108" s="238" t="str">
        <f t="shared" si="39"/>
        <v xml:space="preserve"> </v>
      </c>
      <c r="P108" s="230"/>
      <c r="Q108" s="230"/>
      <c r="R108" s="239" t="s">
        <v>366</v>
      </c>
      <c r="S108" s="233" t="s">
        <v>164</v>
      </c>
    </row>
    <row r="109" spans="1:19">
      <c r="A109" s="60" t="str">
        <f t="shared" si="36"/>
        <v>3 Baton BI 12-14</v>
      </c>
      <c r="B109" s="60" t="str">
        <f t="shared" si="37"/>
        <v>3 Baton BI 12-14</v>
      </c>
      <c r="C109" s="4">
        <v>2</v>
      </c>
      <c r="D109" s="145" t="s">
        <v>230</v>
      </c>
      <c r="E109" s="25" t="str">
        <f>VLOOKUP(D109,'Athlete List'!A$2:B$121,2,FALSE)</f>
        <v>ATLK</v>
      </c>
      <c r="F109" s="3" t="s">
        <v>8</v>
      </c>
      <c r="G109" s="22" t="s">
        <v>4</v>
      </c>
      <c r="H109" s="13" t="s">
        <v>139</v>
      </c>
      <c r="I109" s="60" t="str">
        <f t="shared" si="45"/>
        <v>BI 12-14</v>
      </c>
      <c r="J109" s="3" t="s">
        <v>456</v>
      </c>
      <c r="K109" s="26">
        <v>4.2</v>
      </c>
      <c r="L109" s="26">
        <v>0.6</v>
      </c>
      <c r="M109" s="62">
        <f t="shared" si="42"/>
        <v>3.6</v>
      </c>
      <c r="N109" s="4">
        <v>1</v>
      </c>
      <c r="O109" s="84" t="str">
        <f t="shared" si="39"/>
        <v xml:space="preserve"> </v>
      </c>
      <c r="P109" s="4"/>
      <c r="Q109" s="4"/>
      <c r="R109" s="191" t="s">
        <v>366</v>
      </c>
      <c r="S109" s="3" t="s">
        <v>164</v>
      </c>
    </row>
    <row r="110" spans="1:19">
      <c r="A110" s="60" t="str">
        <f t="shared" si="36"/>
        <v>3 Baton BN 12-14</v>
      </c>
      <c r="B110" s="60" t="str">
        <f t="shared" si="37"/>
        <v>3 Baton BN 12-14</v>
      </c>
      <c r="C110" s="4">
        <v>3</v>
      </c>
      <c r="D110" s="145" t="s">
        <v>232</v>
      </c>
      <c r="E110" s="25" t="str">
        <f>VLOOKUP(D110,'Athlete List'!A$2:B$121,2,FALSE)</f>
        <v>ATLK</v>
      </c>
      <c r="F110" s="3" t="s">
        <v>8</v>
      </c>
      <c r="G110" s="22" t="s">
        <v>3</v>
      </c>
      <c r="H110" s="13" t="s">
        <v>139</v>
      </c>
      <c r="I110" s="60" t="str">
        <f t="shared" ref="I110:I111" si="46">CONCATENATE(G110," ",H110)</f>
        <v>BN 12-14</v>
      </c>
      <c r="J110" s="3" t="s">
        <v>457</v>
      </c>
      <c r="K110" s="26">
        <v>3.2</v>
      </c>
      <c r="L110" s="26">
        <v>0.8</v>
      </c>
      <c r="M110" s="62">
        <f t="shared" si="42"/>
        <v>2.4000000000000004</v>
      </c>
      <c r="N110" s="4">
        <v>2</v>
      </c>
      <c r="O110" s="84" t="str">
        <f t="shared" si="39"/>
        <v xml:space="preserve"> </v>
      </c>
      <c r="P110" s="4"/>
      <c r="Q110" s="4"/>
      <c r="R110" s="191" t="s">
        <v>366</v>
      </c>
      <c r="S110" s="3" t="s">
        <v>164</v>
      </c>
    </row>
    <row r="111" spans="1:19">
      <c r="A111" s="60" t="str">
        <f t="shared" si="36"/>
        <v>3 Baton BN 12-14</v>
      </c>
      <c r="B111" s="60" t="str">
        <f t="shared" si="37"/>
        <v>3 Baton BN 12-14</v>
      </c>
      <c r="C111" s="4">
        <v>3</v>
      </c>
      <c r="D111" s="145" t="s">
        <v>236</v>
      </c>
      <c r="E111" s="25" t="str">
        <f>VLOOKUP(D111,'Athlete List'!A$2:B$121,2,FALSE)</f>
        <v>ATLK</v>
      </c>
      <c r="F111" s="3" t="s">
        <v>8</v>
      </c>
      <c r="G111" s="22" t="s">
        <v>3</v>
      </c>
      <c r="H111" s="13" t="s">
        <v>139</v>
      </c>
      <c r="I111" s="60" t="str">
        <f t="shared" si="46"/>
        <v>BN 12-14</v>
      </c>
      <c r="J111" s="3" t="s">
        <v>457</v>
      </c>
      <c r="K111" s="26">
        <v>3.3</v>
      </c>
      <c r="L111" s="26">
        <v>0.8</v>
      </c>
      <c r="M111" s="62">
        <f t="shared" si="42"/>
        <v>2.5</v>
      </c>
      <c r="N111" s="4">
        <v>1</v>
      </c>
      <c r="O111" s="84" t="str">
        <f t="shared" si="39"/>
        <v xml:space="preserve"> </v>
      </c>
      <c r="P111" s="4"/>
      <c r="Q111" s="4"/>
      <c r="R111" s="191" t="s">
        <v>366</v>
      </c>
      <c r="S111" s="3" t="s">
        <v>164</v>
      </c>
    </row>
    <row r="112" spans="1:19">
      <c r="A112" s="60" t="str">
        <f t="shared" si="36"/>
        <v>3 Baton A 18+</v>
      </c>
      <c r="B112" s="60" t="str">
        <f t="shared" si="37"/>
        <v>3 Baton A 18+</v>
      </c>
      <c r="C112" s="4">
        <v>3</v>
      </c>
      <c r="D112" s="132" t="s">
        <v>244</v>
      </c>
      <c r="E112" s="25" t="str">
        <f>VLOOKUP(D112,'Athlete List'!A$2:B$121,2,FALSE)</f>
        <v>ATLK</v>
      </c>
      <c r="F112" s="3" t="s">
        <v>8</v>
      </c>
      <c r="G112" s="22" t="s">
        <v>0</v>
      </c>
      <c r="H112" s="13" t="s">
        <v>376</v>
      </c>
      <c r="I112" s="60" t="str">
        <f t="shared" ref="I112" si="47">CONCATENATE(G112," ",H112)</f>
        <v>A 18+</v>
      </c>
      <c r="J112" s="3" t="s">
        <v>457</v>
      </c>
      <c r="K112" s="26">
        <v>8.9</v>
      </c>
      <c r="L112" s="26">
        <v>0.4</v>
      </c>
      <c r="M112" s="62">
        <f t="shared" si="42"/>
        <v>8.5</v>
      </c>
      <c r="N112" s="4">
        <v>1</v>
      </c>
      <c r="O112" s="84" t="str">
        <f t="shared" si="39"/>
        <v xml:space="preserve"> </v>
      </c>
      <c r="P112" s="4"/>
      <c r="Q112" s="4"/>
      <c r="R112" s="191" t="s">
        <v>366</v>
      </c>
      <c r="S112" s="3" t="s">
        <v>164</v>
      </c>
    </row>
    <row r="113" spans="1:19">
      <c r="A113" s="60" t="str">
        <f t="shared" si="36"/>
        <v>Solo Dance BN 12-14</v>
      </c>
      <c r="B113" s="60" t="str">
        <f t="shared" si="37"/>
        <v>Solo Dance BN 12-14</v>
      </c>
      <c r="C113" s="4">
        <v>1</v>
      </c>
      <c r="D113" s="145" t="s">
        <v>278</v>
      </c>
      <c r="E113" s="25" t="str">
        <f>VLOOKUP(D113,'Athlete List'!A$2:B$121,2,FALSE)</f>
        <v>ETIN</v>
      </c>
      <c r="F113" s="3" t="s">
        <v>72</v>
      </c>
      <c r="G113" s="22" t="s">
        <v>3</v>
      </c>
      <c r="H113" s="13" t="s">
        <v>139</v>
      </c>
      <c r="I113" s="60" t="str">
        <f t="shared" ref="I113:I120" si="48">CONCATENATE(G113," ",H113)</f>
        <v>BN 12-14</v>
      </c>
      <c r="J113" s="3" t="s">
        <v>455</v>
      </c>
      <c r="K113" s="26">
        <v>3</v>
      </c>
      <c r="L113" s="26">
        <v>0.3</v>
      </c>
      <c r="M113" s="62">
        <f t="shared" si="42"/>
        <v>2.7</v>
      </c>
      <c r="N113" s="4">
        <v>5</v>
      </c>
      <c r="O113" s="84" t="str">
        <f t="shared" si="39"/>
        <v xml:space="preserve"> </v>
      </c>
      <c r="P113" s="4"/>
      <c r="Q113" s="4"/>
      <c r="R113" s="191" t="s">
        <v>366</v>
      </c>
      <c r="S113" s="3" t="s">
        <v>164</v>
      </c>
    </row>
    <row r="114" spans="1:19">
      <c r="A114" s="60" t="str">
        <f t="shared" si="36"/>
        <v>Solo Dance BN 12-14</v>
      </c>
      <c r="B114" s="60" t="str">
        <f t="shared" si="37"/>
        <v>Solo Dance BN 12-14</v>
      </c>
      <c r="C114" s="4">
        <v>1</v>
      </c>
      <c r="D114" s="130" t="s">
        <v>225</v>
      </c>
      <c r="E114" s="25" t="str">
        <f>VLOOKUP(D114,'Athlete List'!A$2:B$121,2,FALSE)</f>
        <v>ATLK</v>
      </c>
      <c r="F114" s="3" t="s">
        <v>72</v>
      </c>
      <c r="G114" s="22" t="s">
        <v>3</v>
      </c>
      <c r="H114" s="13" t="s">
        <v>139</v>
      </c>
      <c r="I114" s="60" t="str">
        <f t="shared" si="48"/>
        <v>BN 12-14</v>
      </c>
      <c r="J114" s="3" t="s">
        <v>455</v>
      </c>
      <c r="K114" s="26">
        <v>2.8</v>
      </c>
      <c r="L114" s="26">
        <v>0.2</v>
      </c>
      <c r="M114" s="62">
        <f t="shared" si="42"/>
        <v>2.5999999999999996</v>
      </c>
      <c r="N114" s="4">
        <v>7</v>
      </c>
      <c r="O114" s="84" t="str">
        <f t="shared" si="39"/>
        <v xml:space="preserve"> </v>
      </c>
      <c r="P114" s="4"/>
      <c r="Q114" s="4"/>
      <c r="R114" s="191" t="s">
        <v>366</v>
      </c>
      <c r="S114" s="3" t="s">
        <v>164</v>
      </c>
    </row>
    <row r="115" spans="1:19">
      <c r="A115" s="60" t="str">
        <f t="shared" si="36"/>
        <v>Solo Dance BN 12-14</v>
      </c>
      <c r="B115" s="60" t="str">
        <f t="shared" si="37"/>
        <v>Solo Dance BN 12-14</v>
      </c>
      <c r="C115" s="4">
        <v>1</v>
      </c>
      <c r="D115" s="145" t="s">
        <v>275</v>
      </c>
      <c r="E115" s="25" t="str">
        <f>VLOOKUP(D115,'Athlete List'!A$2:B$121,2,FALSE)</f>
        <v>ETIN</v>
      </c>
      <c r="F115" s="3" t="s">
        <v>72</v>
      </c>
      <c r="G115" s="22" t="s">
        <v>3</v>
      </c>
      <c r="H115" s="13" t="s">
        <v>139</v>
      </c>
      <c r="I115" s="60" t="str">
        <f t="shared" si="48"/>
        <v>BN 12-14</v>
      </c>
      <c r="J115" s="3" t="s">
        <v>455</v>
      </c>
      <c r="K115" s="26">
        <v>2.5499999999999998</v>
      </c>
      <c r="L115" s="26">
        <v>0.2</v>
      </c>
      <c r="M115" s="62">
        <f t="shared" si="42"/>
        <v>2.3499999999999996</v>
      </c>
      <c r="N115" s="4">
        <v>8</v>
      </c>
      <c r="O115" s="84" t="str">
        <f t="shared" si="39"/>
        <v xml:space="preserve"> </v>
      </c>
      <c r="P115" s="4"/>
      <c r="Q115" s="4"/>
      <c r="R115" s="191" t="s">
        <v>366</v>
      </c>
      <c r="S115" s="3" t="s">
        <v>164</v>
      </c>
    </row>
    <row r="116" spans="1:19">
      <c r="A116" s="60" t="str">
        <f t="shared" si="36"/>
        <v>Solo Dance BN 12-14</v>
      </c>
      <c r="B116" s="60" t="str">
        <f t="shared" si="37"/>
        <v>Solo Dance BN 12-14</v>
      </c>
      <c r="C116" s="4">
        <v>1</v>
      </c>
      <c r="D116" s="145" t="s">
        <v>240</v>
      </c>
      <c r="E116" s="25" t="str">
        <f>VLOOKUP(D116,'Athlete List'!A$2:B$121,2,FALSE)</f>
        <v>ATLK</v>
      </c>
      <c r="F116" s="3" t="s">
        <v>72</v>
      </c>
      <c r="G116" s="22" t="s">
        <v>3</v>
      </c>
      <c r="H116" s="13" t="s">
        <v>139</v>
      </c>
      <c r="I116" s="60" t="str">
        <f t="shared" si="48"/>
        <v>BN 12-14</v>
      </c>
      <c r="J116" s="3" t="s">
        <v>455</v>
      </c>
      <c r="K116" s="26">
        <v>3.2</v>
      </c>
      <c r="L116" s="26">
        <v>0.1</v>
      </c>
      <c r="M116" s="62">
        <f t="shared" si="42"/>
        <v>3.1</v>
      </c>
      <c r="N116" s="4">
        <v>2</v>
      </c>
      <c r="O116" s="84" t="str">
        <f t="shared" si="39"/>
        <v xml:space="preserve"> </v>
      </c>
      <c r="P116" s="4"/>
      <c r="Q116" s="4"/>
      <c r="R116" s="191" t="s">
        <v>366</v>
      </c>
      <c r="S116" s="3" t="s">
        <v>164</v>
      </c>
    </row>
    <row r="117" spans="1:19">
      <c r="A117" s="60" t="str">
        <f t="shared" si="36"/>
        <v>Solo Dance BN 12-14</v>
      </c>
      <c r="B117" s="60" t="str">
        <f t="shared" si="37"/>
        <v>Solo Dance BN 12-14</v>
      </c>
      <c r="C117" s="4">
        <v>1</v>
      </c>
      <c r="D117" s="132" t="s">
        <v>234</v>
      </c>
      <c r="E117" s="25" t="str">
        <f>VLOOKUP(D117,'Athlete List'!A$2:B$121,2,FALSE)</f>
        <v>ATLK</v>
      </c>
      <c r="F117" s="3" t="s">
        <v>72</v>
      </c>
      <c r="G117" s="22" t="s">
        <v>3</v>
      </c>
      <c r="H117" s="13" t="s">
        <v>139</v>
      </c>
      <c r="I117" s="60" t="str">
        <f t="shared" si="48"/>
        <v>BN 12-14</v>
      </c>
      <c r="J117" s="3" t="s">
        <v>455</v>
      </c>
      <c r="K117" s="26">
        <v>2.9</v>
      </c>
      <c r="L117" s="26">
        <v>0.2</v>
      </c>
      <c r="M117" s="62">
        <f t="shared" si="42"/>
        <v>2.6999999999999997</v>
      </c>
      <c r="N117" s="4">
        <v>5</v>
      </c>
      <c r="O117" s="84" t="str">
        <f t="shared" si="39"/>
        <v xml:space="preserve"> </v>
      </c>
      <c r="P117" s="4"/>
      <c r="Q117" s="4"/>
      <c r="R117" s="191" t="s">
        <v>366</v>
      </c>
      <c r="S117" s="3" t="s">
        <v>164</v>
      </c>
    </row>
    <row r="118" spans="1:19">
      <c r="A118" s="60" t="str">
        <f t="shared" si="36"/>
        <v>Solo Dance BN 12-14</v>
      </c>
      <c r="B118" s="60" t="str">
        <f t="shared" si="37"/>
        <v>Solo Dance BN 12-14</v>
      </c>
      <c r="C118" s="4">
        <v>1</v>
      </c>
      <c r="D118" s="132" t="s">
        <v>232</v>
      </c>
      <c r="E118" s="25" t="str">
        <f>VLOOKUP(D118,'Athlete List'!A$2:B$121,2,FALSE)</f>
        <v>ATLK</v>
      </c>
      <c r="F118" s="3" t="s">
        <v>72</v>
      </c>
      <c r="G118" s="22" t="s">
        <v>3</v>
      </c>
      <c r="H118" s="13" t="s">
        <v>139</v>
      </c>
      <c r="I118" s="60" t="str">
        <f t="shared" si="48"/>
        <v>BN 12-14</v>
      </c>
      <c r="J118" s="3" t="s">
        <v>455</v>
      </c>
      <c r="K118" s="26">
        <v>4</v>
      </c>
      <c r="L118" s="26">
        <v>0</v>
      </c>
      <c r="M118" s="62">
        <f t="shared" si="42"/>
        <v>4</v>
      </c>
      <c r="N118" s="4">
        <v>1</v>
      </c>
      <c r="O118" s="84" t="str">
        <f t="shared" si="39"/>
        <v>MOVE UP</v>
      </c>
      <c r="P118" s="4"/>
      <c r="Q118" s="4"/>
      <c r="R118" s="191" t="s">
        <v>366</v>
      </c>
      <c r="S118" s="3" t="s">
        <v>164</v>
      </c>
    </row>
    <row r="119" spans="1:19">
      <c r="A119" s="60" t="str">
        <f t="shared" si="36"/>
        <v>Solo Dance BN 12-14</v>
      </c>
      <c r="B119" s="60" t="str">
        <f t="shared" si="37"/>
        <v>Solo Dance BN 12-14</v>
      </c>
      <c r="C119" s="4">
        <v>1</v>
      </c>
      <c r="D119" s="130" t="s">
        <v>273</v>
      </c>
      <c r="E119" s="25" t="str">
        <f>VLOOKUP(D119,'Athlete List'!A$2:B$121,2,FALSE)</f>
        <v>ETIN</v>
      </c>
      <c r="F119" s="3" t="s">
        <v>72</v>
      </c>
      <c r="G119" s="22" t="s">
        <v>3</v>
      </c>
      <c r="H119" s="13" t="s">
        <v>139</v>
      </c>
      <c r="I119" s="60" t="str">
        <f t="shared" si="48"/>
        <v>BN 12-14</v>
      </c>
      <c r="J119" s="3" t="s">
        <v>455</v>
      </c>
      <c r="K119" s="26">
        <v>2.95</v>
      </c>
      <c r="L119" s="26">
        <v>0.1</v>
      </c>
      <c r="M119" s="62">
        <f t="shared" si="42"/>
        <v>2.85</v>
      </c>
      <c r="N119" s="4">
        <v>3</v>
      </c>
      <c r="O119" s="84" t="str">
        <f t="shared" si="39"/>
        <v xml:space="preserve"> </v>
      </c>
      <c r="P119" s="4"/>
      <c r="Q119" s="4"/>
      <c r="R119" s="191" t="s">
        <v>366</v>
      </c>
      <c r="S119" s="3" t="s">
        <v>164</v>
      </c>
    </row>
    <row r="120" spans="1:19">
      <c r="A120" s="60" t="str">
        <f t="shared" si="36"/>
        <v>Solo Dance BN 12-14</v>
      </c>
      <c r="B120" s="60" t="str">
        <f t="shared" si="37"/>
        <v>Solo Dance BN 12-14</v>
      </c>
      <c r="C120" s="4">
        <v>1</v>
      </c>
      <c r="D120" s="130" t="s">
        <v>421</v>
      </c>
      <c r="E120" s="25" t="str">
        <f>VLOOKUP(D120,'Athlete List'!A$2:B$121,2,FALSE)</f>
        <v>ATLK</v>
      </c>
      <c r="F120" s="3" t="s">
        <v>72</v>
      </c>
      <c r="G120" s="22" t="s">
        <v>3</v>
      </c>
      <c r="H120" s="13" t="s">
        <v>139</v>
      </c>
      <c r="I120" s="60" t="str">
        <f t="shared" si="48"/>
        <v>BN 12-14</v>
      </c>
      <c r="J120" s="3" t="s">
        <v>455</v>
      </c>
      <c r="K120" s="26">
        <v>3.3</v>
      </c>
      <c r="L120" s="26">
        <v>0.5</v>
      </c>
      <c r="M120" s="62">
        <f t="shared" si="42"/>
        <v>2.8</v>
      </c>
      <c r="N120" s="4">
        <v>4</v>
      </c>
      <c r="O120" s="84" t="str">
        <f t="shared" si="39"/>
        <v xml:space="preserve"> </v>
      </c>
      <c r="P120" s="4"/>
      <c r="Q120" s="4"/>
      <c r="R120" s="191" t="s">
        <v>366</v>
      </c>
      <c r="S120" s="3" t="s">
        <v>164</v>
      </c>
    </row>
    <row r="121" spans="1:19">
      <c r="A121" s="60" t="str">
        <f t="shared" si="36"/>
        <v>Solo Dance BA 18+</v>
      </c>
      <c r="B121" s="60" t="str">
        <f t="shared" si="37"/>
        <v>Solo Dance BA 18+</v>
      </c>
      <c r="C121" s="4">
        <v>1</v>
      </c>
      <c r="D121" s="130" t="s">
        <v>261</v>
      </c>
      <c r="E121" s="25" t="str">
        <f>VLOOKUP(D121,'Athlete List'!A$2:B$121,2,FALSE)</f>
        <v>Starlite</v>
      </c>
      <c r="F121" s="3" t="s">
        <v>72</v>
      </c>
      <c r="G121" s="22" t="s">
        <v>45</v>
      </c>
      <c r="H121" s="13" t="s">
        <v>376</v>
      </c>
      <c r="I121" s="60" t="str">
        <f t="shared" ref="I121:I122" si="49">CONCATENATE(G121," ",H121)</f>
        <v>BA 18+</v>
      </c>
      <c r="J121" s="3" t="s">
        <v>455</v>
      </c>
      <c r="K121" s="26">
        <v>5.7</v>
      </c>
      <c r="L121" s="26">
        <v>0.2</v>
      </c>
      <c r="M121" s="62">
        <f t="shared" si="42"/>
        <v>5.5</v>
      </c>
      <c r="N121" s="4">
        <v>2</v>
      </c>
      <c r="O121" s="84" t="str">
        <f t="shared" si="39"/>
        <v xml:space="preserve"> </v>
      </c>
      <c r="P121" s="4"/>
      <c r="Q121" s="4"/>
      <c r="R121" s="191" t="s">
        <v>366</v>
      </c>
      <c r="S121" s="3" t="s">
        <v>164</v>
      </c>
    </row>
    <row r="122" spans="1:19">
      <c r="A122" s="60" t="str">
        <f t="shared" si="36"/>
        <v>Solo Dance BA 18+</v>
      </c>
      <c r="B122" s="60" t="str">
        <f t="shared" si="37"/>
        <v>Solo Dance BA 18+</v>
      </c>
      <c r="C122" s="4">
        <v>1</v>
      </c>
      <c r="D122" s="130" t="s">
        <v>260</v>
      </c>
      <c r="E122" s="25" t="str">
        <f>VLOOKUP(D122,'Athlete List'!A$2:B$121,2,FALSE)</f>
        <v>Starlite</v>
      </c>
      <c r="F122" s="3" t="s">
        <v>72</v>
      </c>
      <c r="G122" s="22" t="s">
        <v>45</v>
      </c>
      <c r="H122" s="13" t="s">
        <v>376</v>
      </c>
      <c r="I122" s="60" t="str">
        <f t="shared" si="49"/>
        <v>BA 18+</v>
      </c>
      <c r="J122" s="3" t="s">
        <v>455</v>
      </c>
      <c r="K122" s="26">
        <v>6</v>
      </c>
      <c r="L122" s="26">
        <v>0.2</v>
      </c>
      <c r="M122" s="62">
        <f t="shared" si="42"/>
        <v>5.8</v>
      </c>
      <c r="N122" s="4">
        <v>1</v>
      </c>
      <c r="O122" s="84" t="str">
        <f t="shared" si="39"/>
        <v xml:space="preserve"> </v>
      </c>
      <c r="P122" s="4"/>
      <c r="Q122" s="4"/>
      <c r="R122" s="191" t="s">
        <v>366</v>
      </c>
      <c r="S122" s="3" t="s">
        <v>164</v>
      </c>
    </row>
    <row r="123" spans="1:19">
      <c r="A123" s="60" t="str">
        <f t="shared" si="36"/>
        <v>Solo Dance C 9-11</v>
      </c>
      <c r="B123" s="60" t="str">
        <f t="shared" si="37"/>
        <v>Solo Dance C 9-11</v>
      </c>
      <c r="C123" s="4">
        <v>2</v>
      </c>
      <c r="D123" s="130" t="s">
        <v>279</v>
      </c>
      <c r="E123" s="25" t="str">
        <f>VLOOKUP(D123,'Athlete List'!A$2:B$121,2,FALSE)</f>
        <v>ATLK</v>
      </c>
      <c r="F123" s="3" t="s">
        <v>72</v>
      </c>
      <c r="G123" s="22" t="s">
        <v>2</v>
      </c>
      <c r="H123" s="13" t="s">
        <v>377</v>
      </c>
      <c r="I123" s="60" t="str">
        <f t="shared" ref="I123:I138" si="50">CONCATENATE(G123," ",H123)</f>
        <v>C 9-11</v>
      </c>
      <c r="J123" s="3" t="s">
        <v>456</v>
      </c>
      <c r="K123" s="26"/>
      <c r="L123" s="26"/>
      <c r="M123" s="26"/>
      <c r="N123" s="4"/>
      <c r="O123" s="84" t="str">
        <f t="shared" si="39"/>
        <v xml:space="preserve"> </v>
      </c>
      <c r="P123" s="196" t="s">
        <v>86</v>
      </c>
      <c r="Q123" s="4"/>
      <c r="R123" s="191" t="s">
        <v>366</v>
      </c>
      <c r="S123" s="3" t="s">
        <v>164</v>
      </c>
    </row>
    <row r="124" spans="1:19" s="240" customFormat="1">
      <c r="A124" s="229" t="str">
        <f t="shared" si="36"/>
        <v>Solo Dance BI 12-14</v>
      </c>
      <c r="B124" s="229" t="str">
        <f t="shared" si="37"/>
        <v>Solo Dance BI 12-14</v>
      </c>
      <c r="C124" s="230">
        <v>2</v>
      </c>
      <c r="D124" s="250" t="s">
        <v>231</v>
      </c>
      <c r="E124" s="232" t="str">
        <f>VLOOKUP(D124,'Athlete List'!A$2:B$121,2,FALSE)</f>
        <v>ATLK</v>
      </c>
      <c r="F124" s="233" t="s">
        <v>72</v>
      </c>
      <c r="G124" s="234" t="s">
        <v>4</v>
      </c>
      <c r="H124" s="235" t="s">
        <v>139</v>
      </c>
      <c r="I124" s="229" t="str">
        <f t="shared" si="50"/>
        <v>BI 12-14</v>
      </c>
      <c r="J124" s="233" t="s">
        <v>456</v>
      </c>
      <c r="K124" s="236">
        <v>0</v>
      </c>
      <c r="L124" s="236">
        <v>0</v>
      </c>
      <c r="M124" s="237">
        <f t="shared" si="42"/>
        <v>0</v>
      </c>
      <c r="N124" s="230"/>
      <c r="O124" s="238" t="str">
        <f t="shared" si="39"/>
        <v xml:space="preserve"> </v>
      </c>
      <c r="P124" s="230"/>
      <c r="Q124" s="230"/>
      <c r="R124" s="239" t="s">
        <v>366</v>
      </c>
      <c r="S124" s="233" t="s">
        <v>164</v>
      </c>
    </row>
    <row r="125" spans="1:19">
      <c r="A125" s="60" t="str">
        <f t="shared" si="36"/>
        <v>Solo Dance BI 12-15</v>
      </c>
      <c r="B125" s="60" t="str">
        <f t="shared" si="37"/>
        <v>Solo Dance BI 12-15</v>
      </c>
      <c r="C125" s="4">
        <v>2</v>
      </c>
      <c r="D125" s="132" t="s">
        <v>236</v>
      </c>
      <c r="E125" s="25" t="str">
        <f>VLOOKUP(D125,'Athlete List'!A$2:B$121,2,FALSE)</f>
        <v>ATLK</v>
      </c>
      <c r="F125" s="3" t="s">
        <v>72</v>
      </c>
      <c r="G125" s="22" t="s">
        <v>4</v>
      </c>
      <c r="H125" s="13" t="s">
        <v>373</v>
      </c>
      <c r="I125" s="60" t="str">
        <f t="shared" ref="I125:I126" si="51">CONCATENATE(G125," ",H125)</f>
        <v>BI 12-15</v>
      </c>
      <c r="J125" s="3" t="s">
        <v>456</v>
      </c>
      <c r="K125" s="26">
        <v>4.3</v>
      </c>
      <c r="L125" s="26">
        <v>0.4</v>
      </c>
      <c r="M125" s="62">
        <f t="shared" si="42"/>
        <v>3.9</v>
      </c>
      <c r="N125" s="4">
        <v>2</v>
      </c>
      <c r="O125" s="84" t="str">
        <f t="shared" si="39"/>
        <v xml:space="preserve"> </v>
      </c>
      <c r="P125" s="4"/>
      <c r="Q125" s="4"/>
      <c r="R125" s="191" t="s">
        <v>366</v>
      </c>
      <c r="S125" s="3" t="s">
        <v>164</v>
      </c>
    </row>
    <row r="126" spans="1:19">
      <c r="A126" s="60" t="str">
        <f t="shared" si="36"/>
        <v>Solo Dance BI 12-16</v>
      </c>
      <c r="B126" s="60" t="str">
        <f t="shared" si="37"/>
        <v>Solo Dance BI 12-16</v>
      </c>
      <c r="C126" s="4">
        <v>2</v>
      </c>
      <c r="D126" s="130" t="s">
        <v>230</v>
      </c>
      <c r="E126" s="25" t="str">
        <f>VLOOKUP(D126,'Athlete List'!A$2:B$121,2,FALSE)</f>
        <v>ATLK</v>
      </c>
      <c r="F126" s="3" t="s">
        <v>72</v>
      </c>
      <c r="G126" s="22" t="s">
        <v>4</v>
      </c>
      <c r="H126" s="13" t="s">
        <v>374</v>
      </c>
      <c r="I126" s="60" t="str">
        <f t="shared" si="51"/>
        <v>BI 12-16</v>
      </c>
      <c r="J126" s="3" t="s">
        <v>456</v>
      </c>
      <c r="K126" s="26">
        <v>4.7</v>
      </c>
      <c r="L126" s="26">
        <v>0.1</v>
      </c>
      <c r="M126" s="62">
        <f t="shared" si="42"/>
        <v>4.6000000000000005</v>
      </c>
      <c r="N126" s="4">
        <v>1</v>
      </c>
      <c r="O126" s="84" t="str">
        <f t="shared" si="39"/>
        <v xml:space="preserve"> </v>
      </c>
      <c r="P126" s="4"/>
      <c r="Q126" s="4"/>
      <c r="R126" s="191" t="s">
        <v>366</v>
      </c>
      <c r="S126" s="3" t="s">
        <v>164</v>
      </c>
    </row>
    <row r="127" spans="1:19" s="240" customFormat="1">
      <c r="A127" s="229" t="str">
        <f t="shared" si="36"/>
        <v>Solo Dance BA 12-14</v>
      </c>
      <c r="B127" s="229" t="str">
        <f t="shared" si="37"/>
        <v>Solo Dance BA 12-14</v>
      </c>
      <c r="C127" s="230">
        <v>2</v>
      </c>
      <c r="D127" s="242" t="s">
        <v>229</v>
      </c>
      <c r="E127" s="232" t="str">
        <f>VLOOKUP(D127,'Athlete List'!A$2:B$121,2,FALSE)</f>
        <v>ATLK</v>
      </c>
      <c r="F127" s="233" t="s">
        <v>72</v>
      </c>
      <c r="G127" s="234" t="s">
        <v>45</v>
      </c>
      <c r="H127" s="235" t="s">
        <v>139</v>
      </c>
      <c r="I127" s="229" t="str">
        <f t="shared" si="50"/>
        <v>BA 12-14</v>
      </c>
      <c r="J127" s="233" t="s">
        <v>456</v>
      </c>
      <c r="K127" s="236">
        <v>0</v>
      </c>
      <c r="L127" s="236">
        <v>0</v>
      </c>
      <c r="M127" s="237">
        <f t="shared" si="42"/>
        <v>0</v>
      </c>
      <c r="N127" s="230"/>
      <c r="O127" s="238" t="str">
        <f t="shared" si="39"/>
        <v xml:space="preserve"> </v>
      </c>
      <c r="P127" s="230"/>
      <c r="Q127" s="230"/>
      <c r="R127" s="239" t="s">
        <v>366</v>
      </c>
      <c r="S127" s="233" t="s">
        <v>164</v>
      </c>
    </row>
    <row r="128" spans="1:19">
      <c r="A128" s="60" t="str">
        <f t="shared" si="36"/>
        <v>Solo Dance BA 15-17</v>
      </c>
      <c r="B128" s="60" t="str">
        <f t="shared" si="37"/>
        <v>Solo Dance BA 15-17</v>
      </c>
      <c r="C128" s="4">
        <v>2</v>
      </c>
      <c r="D128" s="130" t="s">
        <v>241</v>
      </c>
      <c r="E128" s="25" t="str">
        <f>VLOOKUP(D128,'Athlete List'!A$2:B$121,2,FALSE)</f>
        <v>ATLK</v>
      </c>
      <c r="F128" s="3" t="s">
        <v>72</v>
      </c>
      <c r="G128" s="22" t="s">
        <v>45</v>
      </c>
      <c r="H128" s="13" t="s">
        <v>375</v>
      </c>
      <c r="I128" s="60" t="str">
        <f t="shared" si="50"/>
        <v>BA 15-17</v>
      </c>
      <c r="J128" s="3" t="s">
        <v>456</v>
      </c>
      <c r="K128" s="26">
        <v>5.4</v>
      </c>
      <c r="L128" s="26">
        <v>0</v>
      </c>
      <c r="M128" s="62">
        <f t="shared" si="42"/>
        <v>5.4</v>
      </c>
      <c r="N128" s="4">
        <v>1</v>
      </c>
      <c r="O128" s="84" t="str">
        <f t="shared" si="39"/>
        <v xml:space="preserve"> </v>
      </c>
      <c r="P128" s="4"/>
      <c r="Q128" s="4"/>
      <c r="R128" s="191" t="s">
        <v>366</v>
      </c>
      <c r="S128" s="3" t="s">
        <v>164</v>
      </c>
    </row>
    <row r="129" spans="1:19">
      <c r="A129" s="60" t="str">
        <f t="shared" si="36"/>
        <v>Solo Dance A 18+</v>
      </c>
      <c r="B129" s="60" t="str">
        <f t="shared" si="37"/>
        <v>Solo Dance A 18+</v>
      </c>
      <c r="C129" s="4">
        <v>2</v>
      </c>
      <c r="D129" s="130" t="s">
        <v>244</v>
      </c>
      <c r="E129" s="25" t="str">
        <f>VLOOKUP(D129,'Athlete List'!A$2:B$121,2,FALSE)</f>
        <v>ATLK</v>
      </c>
      <c r="F129" s="3" t="s">
        <v>72</v>
      </c>
      <c r="G129" s="22" t="s">
        <v>0</v>
      </c>
      <c r="H129" s="13" t="s">
        <v>376</v>
      </c>
      <c r="I129" s="60" t="str">
        <f t="shared" si="50"/>
        <v>A 18+</v>
      </c>
      <c r="J129" s="3" t="s">
        <v>456</v>
      </c>
      <c r="K129" s="26">
        <v>8.1999999999999993</v>
      </c>
      <c r="L129" s="26">
        <v>0.1</v>
      </c>
      <c r="M129" s="62">
        <f t="shared" si="42"/>
        <v>8.1</v>
      </c>
      <c r="N129" s="4">
        <v>1</v>
      </c>
      <c r="O129" s="84" t="str">
        <f t="shared" si="39"/>
        <v xml:space="preserve"> </v>
      </c>
      <c r="P129" s="4"/>
      <c r="Q129" s="4"/>
      <c r="R129" s="191" t="s">
        <v>366</v>
      </c>
      <c r="S129" s="3" t="s">
        <v>164</v>
      </c>
    </row>
    <row r="130" spans="1:19">
      <c r="A130" s="60" t="str">
        <f t="shared" si="36"/>
        <v>Solo Dance C 12-14</v>
      </c>
      <c r="B130" s="60" t="str">
        <f t="shared" si="37"/>
        <v>Solo Dance C 12-14</v>
      </c>
      <c r="C130" s="4">
        <v>3</v>
      </c>
      <c r="D130" s="169" t="s">
        <v>270</v>
      </c>
      <c r="E130" s="25" t="str">
        <f>VLOOKUP(D130,'Athlete List'!A$2:B$121,2,FALSE)</f>
        <v>ETIN</v>
      </c>
      <c r="F130" s="3" t="s">
        <v>72</v>
      </c>
      <c r="G130" s="22" t="s">
        <v>2</v>
      </c>
      <c r="H130" s="13" t="s">
        <v>139</v>
      </c>
      <c r="I130" s="60" t="str">
        <f t="shared" si="50"/>
        <v>C 12-14</v>
      </c>
      <c r="J130" s="3" t="s">
        <v>457</v>
      </c>
      <c r="K130" s="26">
        <v>2.8</v>
      </c>
      <c r="L130" s="26">
        <v>0.1</v>
      </c>
      <c r="M130" s="62">
        <f t="shared" si="42"/>
        <v>2.6999999999999997</v>
      </c>
      <c r="N130" s="4">
        <v>1</v>
      </c>
      <c r="O130" s="84" t="str">
        <f t="shared" si="39"/>
        <v>MOVE UP</v>
      </c>
      <c r="P130" s="4"/>
      <c r="Q130" s="4"/>
      <c r="R130" s="191" t="s">
        <v>366</v>
      </c>
      <c r="S130" s="3" t="s">
        <v>164</v>
      </c>
    </row>
    <row r="131" spans="1:19">
      <c r="A131" s="60" t="str">
        <f t="shared" si="36"/>
        <v>Solo Dance BN 18+</v>
      </c>
      <c r="B131" s="60" t="str">
        <f t="shared" si="37"/>
        <v>Solo Dance BN 18+</v>
      </c>
      <c r="C131" s="4">
        <v>3</v>
      </c>
      <c r="D131" s="130" t="s">
        <v>224</v>
      </c>
      <c r="E131" s="25" t="str">
        <f>VLOOKUP(D131,'Athlete List'!A$2:B$121,2,FALSE)</f>
        <v>EXPL</v>
      </c>
      <c r="F131" s="3" t="s">
        <v>72</v>
      </c>
      <c r="G131" s="22" t="s">
        <v>3</v>
      </c>
      <c r="H131" s="13" t="s">
        <v>376</v>
      </c>
      <c r="I131" s="60" t="str">
        <f t="shared" si="50"/>
        <v>BN 18+</v>
      </c>
      <c r="J131" s="3" t="s">
        <v>457</v>
      </c>
      <c r="K131" s="26">
        <v>2.9</v>
      </c>
      <c r="L131" s="26">
        <v>0.2</v>
      </c>
      <c r="M131" s="62">
        <f t="shared" si="42"/>
        <v>2.6999999999999997</v>
      </c>
      <c r="N131" s="4">
        <v>1</v>
      </c>
      <c r="O131" s="84" t="str">
        <f t="shared" si="39"/>
        <v xml:space="preserve"> </v>
      </c>
      <c r="P131" s="4"/>
      <c r="Q131" s="4"/>
      <c r="R131" s="191" t="s">
        <v>366</v>
      </c>
      <c r="S131" s="3" t="s">
        <v>164</v>
      </c>
    </row>
    <row r="132" spans="1:19">
      <c r="A132" s="60" t="str">
        <f t="shared" si="36"/>
        <v>Solo Dance BI 15-17</v>
      </c>
      <c r="B132" s="60" t="str">
        <f t="shared" si="37"/>
        <v>Solo Dance BI 15-17</v>
      </c>
      <c r="C132" s="4">
        <v>3</v>
      </c>
      <c r="D132" s="130" t="s">
        <v>239</v>
      </c>
      <c r="E132" s="25" t="str">
        <f>VLOOKUP(D132,'Athlete List'!A$2:B$121,2,FALSE)</f>
        <v>ATLK</v>
      </c>
      <c r="F132" s="3" t="s">
        <v>72</v>
      </c>
      <c r="G132" s="22" t="s">
        <v>4</v>
      </c>
      <c r="H132" s="13" t="s">
        <v>375</v>
      </c>
      <c r="I132" s="60" t="str">
        <f t="shared" si="50"/>
        <v>BI 15-17</v>
      </c>
      <c r="J132" s="3" t="s">
        <v>457</v>
      </c>
      <c r="K132" s="26">
        <v>4.7</v>
      </c>
      <c r="L132" s="26">
        <v>0.5</v>
      </c>
      <c r="M132" s="62">
        <f t="shared" si="42"/>
        <v>4.2</v>
      </c>
      <c r="N132" s="4">
        <v>2</v>
      </c>
      <c r="O132" s="84" t="str">
        <f t="shared" si="39"/>
        <v xml:space="preserve"> </v>
      </c>
      <c r="P132" s="4"/>
      <c r="Q132" s="4"/>
      <c r="R132" s="191" t="s">
        <v>366</v>
      </c>
      <c r="S132" s="3" t="s">
        <v>164</v>
      </c>
    </row>
    <row r="133" spans="1:19">
      <c r="A133" s="60" t="str">
        <f t="shared" si="36"/>
        <v>Solo Dance BI 15-17</v>
      </c>
      <c r="B133" s="60" t="str">
        <f t="shared" si="37"/>
        <v>Solo Dance BI 15-17</v>
      </c>
      <c r="C133" s="4">
        <v>3</v>
      </c>
      <c r="D133" s="130" t="s">
        <v>243</v>
      </c>
      <c r="E133" s="25" t="str">
        <f>VLOOKUP(D133,'Athlete List'!A$2:B$121,2,FALSE)</f>
        <v>ATLK</v>
      </c>
      <c r="F133" s="3" t="s">
        <v>72</v>
      </c>
      <c r="G133" s="22" t="s">
        <v>4</v>
      </c>
      <c r="H133" s="13" t="s">
        <v>375</v>
      </c>
      <c r="I133" s="60" t="str">
        <f t="shared" ref="I133:I134" si="52">CONCATENATE(G133," ",H133)</f>
        <v>BI 15-17</v>
      </c>
      <c r="J133" s="3" t="s">
        <v>457</v>
      </c>
      <c r="K133" s="26">
        <v>4.5999999999999996</v>
      </c>
      <c r="L133" s="26">
        <v>0.1</v>
      </c>
      <c r="M133" s="62">
        <f t="shared" si="42"/>
        <v>4.5</v>
      </c>
      <c r="N133" s="4">
        <v>1</v>
      </c>
      <c r="O133" s="84" t="str">
        <f t="shared" si="39"/>
        <v xml:space="preserve"> </v>
      </c>
      <c r="P133" s="4"/>
      <c r="Q133" s="4"/>
      <c r="R133" s="191" t="s">
        <v>366</v>
      </c>
      <c r="S133" s="3" t="s">
        <v>164</v>
      </c>
    </row>
    <row r="134" spans="1:19">
      <c r="A134" s="60" t="str">
        <f t="shared" si="36"/>
        <v>Solo Dance BI 15-17</v>
      </c>
      <c r="B134" s="60" t="str">
        <f t="shared" si="37"/>
        <v>Solo Dance BI 15-17</v>
      </c>
      <c r="C134" s="4">
        <v>3</v>
      </c>
      <c r="D134" s="132" t="s">
        <v>223</v>
      </c>
      <c r="E134" s="25" t="str">
        <f>VLOOKUP(D134,'Athlete List'!A$2:B$121,2,FALSE)</f>
        <v>ETIN</v>
      </c>
      <c r="F134" s="3" t="s">
        <v>72</v>
      </c>
      <c r="G134" s="22" t="s">
        <v>4</v>
      </c>
      <c r="H134" s="13" t="s">
        <v>375</v>
      </c>
      <c r="I134" s="60" t="str">
        <f t="shared" si="52"/>
        <v>BI 15-17</v>
      </c>
      <c r="J134" s="3" t="s">
        <v>457</v>
      </c>
      <c r="K134" s="26">
        <v>4.2</v>
      </c>
      <c r="L134" s="26">
        <v>0.1</v>
      </c>
      <c r="M134" s="62">
        <f t="shared" si="42"/>
        <v>4.1000000000000005</v>
      </c>
      <c r="N134" s="4">
        <v>3</v>
      </c>
      <c r="O134" s="84" t="str">
        <f t="shared" si="39"/>
        <v xml:space="preserve"> </v>
      </c>
      <c r="P134" s="4"/>
      <c r="Q134" s="4"/>
      <c r="R134" s="191" t="s">
        <v>366</v>
      </c>
      <c r="S134" s="3" t="s">
        <v>164</v>
      </c>
    </row>
    <row r="135" spans="1:19">
      <c r="A135" s="60" t="str">
        <f t="shared" si="36"/>
        <v>Solo Dance BI 18+</v>
      </c>
      <c r="B135" s="60" t="str">
        <f t="shared" si="37"/>
        <v>Solo Dance BI 18+</v>
      </c>
      <c r="C135" s="4">
        <v>3</v>
      </c>
      <c r="D135" s="130" t="s">
        <v>299</v>
      </c>
      <c r="E135" s="25" t="str">
        <f>VLOOKUP(D135,'Athlete List'!A$2:B$121,2,FALSE)</f>
        <v>Starlite</v>
      </c>
      <c r="F135" s="3" t="s">
        <v>72</v>
      </c>
      <c r="G135" s="22" t="s">
        <v>4</v>
      </c>
      <c r="H135" s="13" t="s">
        <v>376</v>
      </c>
      <c r="I135" s="60" t="str">
        <f t="shared" ref="I135" si="53">CONCATENATE(G135," ",H135)</f>
        <v>BI 18+</v>
      </c>
      <c r="J135" s="3" t="s">
        <v>457</v>
      </c>
      <c r="K135" s="26">
        <v>4</v>
      </c>
      <c r="L135" s="26">
        <v>0.2</v>
      </c>
      <c r="M135" s="62">
        <f t="shared" si="42"/>
        <v>3.8</v>
      </c>
      <c r="N135" s="4">
        <v>1</v>
      </c>
      <c r="O135" s="84" t="str">
        <f t="shared" si="39"/>
        <v xml:space="preserve"> </v>
      </c>
      <c r="P135" s="4"/>
      <c r="Q135" s="4"/>
      <c r="R135" s="191" t="s">
        <v>366</v>
      </c>
      <c r="S135" s="3" t="s">
        <v>164</v>
      </c>
    </row>
    <row r="136" spans="1:19">
      <c r="A136" s="60" t="str">
        <f t="shared" si="36"/>
        <v>Solo Dance A 15-17</v>
      </c>
      <c r="B136" s="60" t="str">
        <f t="shared" si="37"/>
        <v>Solo Dance A 15-17</v>
      </c>
      <c r="C136" s="4">
        <v>3</v>
      </c>
      <c r="D136" s="130" t="s">
        <v>245</v>
      </c>
      <c r="E136" s="25" t="str">
        <f>VLOOKUP(D136,'Athlete List'!A$2:B$121,2,FALSE)</f>
        <v>ATLK</v>
      </c>
      <c r="F136" s="3" t="s">
        <v>72</v>
      </c>
      <c r="G136" s="22" t="s">
        <v>0</v>
      </c>
      <c r="H136" s="13" t="s">
        <v>375</v>
      </c>
      <c r="I136" s="60" t="str">
        <f t="shared" ref="I136" si="54">CONCATENATE(G136," ",H136)</f>
        <v>A 15-17</v>
      </c>
      <c r="J136" s="3" t="s">
        <v>457</v>
      </c>
      <c r="K136" s="26">
        <v>7</v>
      </c>
      <c r="L136" s="26">
        <v>0.1</v>
      </c>
      <c r="M136" s="62">
        <f t="shared" si="42"/>
        <v>6.9</v>
      </c>
      <c r="N136" s="4">
        <v>1</v>
      </c>
      <c r="O136" s="84" t="str">
        <f t="shared" si="39"/>
        <v xml:space="preserve"> </v>
      </c>
      <c r="P136" s="4"/>
      <c r="Q136" s="4"/>
      <c r="R136" s="191" t="s">
        <v>366</v>
      </c>
      <c r="S136" s="3" t="s">
        <v>164</v>
      </c>
    </row>
    <row r="137" spans="1:19">
      <c r="A137" s="60" t="str">
        <f t="shared" si="36"/>
        <v>Soloist C 7-8</v>
      </c>
      <c r="B137" s="60" t="str">
        <f t="shared" si="37"/>
        <v>Soloist C 7-8</v>
      </c>
      <c r="C137" s="4">
        <v>1</v>
      </c>
      <c r="D137" s="171" t="s">
        <v>394</v>
      </c>
      <c r="E137" s="25" t="str">
        <f>VLOOKUP(D137,'Athlete List'!A$2:B$121,2,FALSE)</f>
        <v>ATLK</v>
      </c>
      <c r="F137" s="3" t="s">
        <v>380</v>
      </c>
      <c r="G137" s="22" t="s">
        <v>2</v>
      </c>
      <c r="H137" s="13" t="s">
        <v>372</v>
      </c>
      <c r="I137" s="60" t="str">
        <f t="shared" si="50"/>
        <v>C 7-8</v>
      </c>
      <c r="J137" s="3" t="s">
        <v>455</v>
      </c>
      <c r="K137" s="26"/>
      <c r="L137" s="26"/>
      <c r="M137" s="26"/>
      <c r="N137" s="4"/>
      <c r="O137" s="84" t="str">
        <f t="shared" si="39"/>
        <v xml:space="preserve"> </v>
      </c>
      <c r="P137" s="196" t="s">
        <v>86</v>
      </c>
      <c r="Q137" s="4"/>
      <c r="R137" s="191" t="s">
        <v>366</v>
      </c>
      <c r="S137" s="3" t="s">
        <v>164</v>
      </c>
    </row>
    <row r="138" spans="1:19">
      <c r="A138" s="60" t="str">
        <f t="shared" si="36"/>
        <v>Soloist C 12-14</v>
      </c>
      <c r="B138" s="60" t="str">
        <f t="shared" si="37"/>
        <v>Soloist C 12-14</v>
      </c>
      <c r="C138" s="4">
        <v>1</v>
      </c>
      <c r="D138" s="130" t="s">
        <v>274</v>
      </c>
      <c r="E138" s="25" t="str">
        <f>VLOOKUP(D138,'Athlete List'!A$2:B$121,2,FALSE)</f>
        <v>ATLK</v>
      </c>
      <c r="F138" s="3" t="s">
        <v>380</v>
      </c>
      <c r="G138" s="22" t="s">
        <v>2</v>
      </c>
      <c r="H138" s="13" t="s">
        <v>139</v>
      </c>
      <c r="I138" s="60" t="str">
        <f t="shared" si="50"/>
        <v>C 12-14</v>
      </c>
      <c r="J138" s="3" t="s">
        <v>455</v>
      </c>
      <c r="K138" s="26">
        <v>2.2999999999999998</v>
      </c>
      <c r="L138" s="26">
        <v>0.4</v>
      </c>
      <c r="M138" s="62">
        <f t="shared" si="42"/>
        <v>1.9</v>
      </c>
      <c r="N138" s="4">
        <v>1</v>
      </c>
      <c r="O138" s="84" t="str">
        <f t="shared" si="39"/>
        <v xml:space="preserve"> </v>
      </c>
      <c r="P138" s="4"/>
      <c r="Q138" s="4"/>
      <c r="R138" s="191" t="s">
        <v>366</v>
      </c>
      <c r="S138" s="3" t="s">
        <v>164</v>
      </c>
    </row>
    <row r="139" spans="1:19">
      <c r="A139" s="60" t="str">
        <f t="shared" ref="A139:A171" si="55">B139</f>
        <v>Soloist BI 18+</v>
      </c>
      <c r="B139" s="60" t="str">
        <f t="shared" ref="B139:B171" si="56">CONCATENATE(F139," ",I139)</f>
        <v>Soloist BI 18+</v>
      </c>
      <c r="C139" s="4">
        <v>1</v>
      </c>
      <c r="D139" s="130" t="s">
        <v>261</v>
      </c>
      <c r="E139" s="25" t="str">
        <f>VLOOKUP(D139,'Athlete List'!A$2:B$121,2,FALSE)</f>
        <v>Starlite</v>
      </c>
      <c r="F139" s="3" t="s">
        <v>380</v>
      </c>
      <c r="G139" s="22" t="s">
        <v>4</v>
      </c>
      <c r="H139" s="13" t="s">
        <v>376</v>
      </c>
      <c r="I139" s="60" t="str">
        <f t="shared" ref="I139:I171" si="57">CONCATENATE(G139," ",H139)</f>
        <v>BI 18+</v>
      </c>
      <c r="J139" s="3" t="s">
        <v>455</v>
      </c>
      <c r="K139" s="26">
        <v>4.0999999999999996</v>
      </c>
      <c r="L139" s="26">
        <v>0.2</v>
      </c>
      <c r="M139" s="62">
        <f t="shared" ref="M139:M171" si="58">K139-L139</f>
        <v>3.8999999999999995</v>
      </c>
      <c r="N139" s="4">
        <v>1</v>
      </c>
      <c r="O139" s="84" t="str">
        <f t="shared" ref="O139:O171" si="59">IF(G139="C",IF(M139&gt;2.499,"MOVE UP"," "),IF(G139="BN",IF(M139&gt;3.499,"MOVE UP"," "),IF(G139="BI",IF(M139&gt;4.999,"MOVE UP"," "),IF(G139="BA",IF(M139&gt;6.999,"MOVE UP"," ")," "))))</f>
        <v xml:space="preserve"> </v>
      </c>
      <c r="P139" s="4"/>
      <c r="Q139" s="4"/>
      <c r="R139" s="191" t="s">
        <v>366</v>
      </c>
      <c r="S139" s="3" t="s">
        <v>164</v>
      </c>
    </row>
    <row r="140" spans="1:19">
      <c r="A140" s="60" t="str">
        <f t="shared" si="55"/>
        <v>Soloist BI 18+</v>
      </c>
      <c r="B140" s="60" t="str">
        <f t="shared" si="56"/>
        <v>Soloist BI 18+</v>
      </c>
      <c r="C140" s="4">
        <v>1</v>
      </c>
      <c r="D140" s="130" t="s">
        <v>299</v>
      </c>
      <c r="E140" s="25" t="str">
        <f>VLOOKUP(D140,'Athlete List'!A$2:B$121,2,FALSE)</f>
        <v>Starlite</v>
      </c>
      <c r="F140" s="3" t="s">
        <v>380</v>
      </c>
      <c r="G140" s="22" t="s">
        <v>4</v>
      </c>
      <c r="H140" s="13" t="s">
        <v>376</v>
      </c>
      <c r="I140" s="60" t="str">
        <f t="shared" ref="I140" si="60">CONCATENATE(G140," ",H140)</f>
        <v>BI 18+</v>
      </c>
      <c r="J140" s="3" t="s">
        <v>455</v>
      </c>
      <c r="K140" s="26">
        <v>3.9</v>
      </c>
      <c r="L140" s="26">
        <v>0.4</v>
      </c>
      <c r="M140" s="62">
        <f t="shared" si="58"/>
        <v>3.5</v>
      </c>
      <c r="N140" s="4">
        <v>2</v>
      </c>
      <c r="O140" s="84" t="str">
        <f t="shared" si="59"/>
        <v xml:space="preserve"> </v>
      </c>
      <c r="P140" s="4"/>
      <c r="Q140" s="4"/>
      <c r="R140" s="191" t="s">
        <v>366</v>
      </c>
      <c r="S140" s="3" t="s">
        <v>164</v>
      </c>
    </row>
    <row r="141" spans="1:19">
      <c r="A141" s="60" t="str">
        <f t="shared" si="55"/>
        <v>Soloist BA 15-17</v>
      </c>
      <c r="B141" s="60" t="str">
        <f t="shared" si="56"/>
        <v>Soloist BA 15-17</v>
      </c>
      <c r="C141" s="4">
        <v>1</v>
      </c>
      <c r="D141" s="130" t="s">
        <v>241</v>
      </c>
      <c r="E141" s="25" t="str">
        <f>VLOOKUP(D141,'Athlete List'!A$2:B$121,2,FALSE)</f>
        <v>ATLK</v>
      </c>
      <c r="F141" s="3" t="s">
        <v>380</v>
      </c>
      <c r="G141" s="22" t="s">
        <v>45</v>
      </c>
      <c r="H141" s="13" t="s">
        <v>375</v>
      </c>
      <c r="I141" s="60" t="str">
        <f t="shared" si="57"/>
        <v>BA 15-17</v>
      </c>
      <c r="J141" s="3" t="s">
        <v>455</v>
      </c>
      <c r="K141" s="26">
        <v>6.4</v>
      </c>
      <c r="L141" s="26">
        <v>0.1</v>
      </c>
      <c r="M141" s="62">
        <f t="shared" si="58"/>
        <v>6.3000000000000007</v>
      </c>
      <c r="N141" s="4">
        <v>1</v>
      </c>
      <c r="O141" s="84" t="str">
        <f t="shared" si="59"/>
        <v xml:space="preserve"> </v>
      </c>
      <c r="P141" s="4"/>
      <c r="Q141" s="4"/>
      <c r="R141" s="191" t="s">
        <v>366</v>
      </c>
      <c r="S141" s="3" t="s">
        <v>164</v>
      </c>
    </row>
    <row r="142" spans="1:19">
      <c r="A142" s="60" t="str">
        <f t="shared" si="55"/>
        <v>Soloist BA 15-17</v>
      </c>
      <c r="B142" s="60" t="str">
        <f t="shared" si="56"/>
        <v>Soloist BA 15-17</v>
      </c>
      <c r="C142" s="4">
        <v>1</v>
      </c>
      <c r="D142" s="130" t="s">
        <v>245</v>
      </c>
      <c r="E142" s="25" t="str">
        <f>VLOOKUP(D142,'Athlete List'!A$2:B$121,2,FALSE)</f>
        <v>ATLK</v>
      </c>
      <c r="F142" s="3" t="s">
        <v>380</v>
      </c>
      <c r="G142" s="22" t="s">
        <v>45</v>
      </c>
      <c r="H142" s="13" t="s">
        <v>375</v>
      </c>
      <c r="I142" s="60" t="str">
        <f t="shared" si="57"/>
        <v>BA 15-17</v>
      </c>
      <c r="J142" s="3" t="s">
        <v>455</v>
      </c>
      <c r="K142" s="26">
        <v>6.2</v>
      </c>
      <c r="L142" s="26">
        <v>0.6</v>
      </c>
      <c r="M142" s="62">
        <f t="shared" si="58"/>
        <v>5.6000000000000005</v>
      </c>
      <c r="N142" s="4">
        <v>2</v>
      </c>
      <c r="O142" s="84" t="str">
        <f t="shared" si="59"/>
        <v xml:space="preserve"> </v>
      </c>
      <c r="P142" s="4"/>
      <c r="Q142" s="4"/>
      <c r="R142" s="191" t="s">
        <v>366</v>
      </c>
      <c r="S142" s="3" t="s">
        <v>164</v>
      </c>
    </row>
    <row r="143" spans="1:19" s="240" customFormat="1">
      <c r="A143" s="229" t="str">
        <f>B143</f>
        <v>Soloist BA 12-14</v>
      </c>
      <c r="B143" s="229" t="str">
        <f t="shared" si="56"/>
        <v>Soloist BA 12-14</v>
      </c>
      <c r="C143" s="230">
        <v>1</v>
      </c>
      <c r="D143" s="253" t="s">
        <v>229</v>
      </c>
      <c r="E143" s="232" t="str">
        <f>VLOOKUP(D143,'Athlete List'!A$2:B$121,2,FALSE)</f>
        <v>ATLK</v>
      </c>
      <c r="F143" s="233" t="s">
        <v>380</v>
      </c>
      <c r="G143" s="234" t="s">
        <v>45</v>
      </c>
      <c r="H143" s="235" t="s">
        <v>139</v>
      </c>
      <c r="I143" s="229" t="str">
        <f t="shared" si="57"/>
        <v>BA 12-14</v>
      </c>
      <c r="J143" s="233" t="s">
        <v>455</v>
      </c>
      <c r="K143" s="236">
        <v>0</v>
      </c>
      <c r="L143" s="236">
        <v>0</v>
      </c>
      <c r="M143" s="237">
        <f t="shared" si="58"/>
        <v>0</v>
      </c>
      <c r="N143" s="230"/>
      <c r="O143" s="238" t="str">
        <f t="shared" si="59"/>
        <v xml:space="preserve"> </v>
      </c>
      <c r="P143" s="230"/>
      <c r="Q143" s="230"/>
      <c r="R143" s="239" t="s">
        <v>366</v>
      </c>
      <c r="S143" s="233" t="s">
        <v>164</v>
      </c>
    </row>
    <row r="144" spans="1:19">
      <c r="A144" s="60" t="str">
        <f t="shared" si="55"/>
        <v>Soloist C 9-11</v>
      </c>
      <c r="B144" s="60" t="str">
        <f t="shared" si="56"/>
        <v>Soloist C 9-11</v>
      </c>
      <c r="C144" s="4">
        <v>2</v>
      </c>
      <c r="D144" s="172" t="s">
        <v>279</v>
      </c>
      <c r="E144" s="25" t="str">
        <f>VLOOKUP(D144,'Athlete List'!A$2:B$121,2,FALSE)</f>
        <v>ATLK</v>
      </c>
      <c r="F144" s="3" t="s">
        <v>380</v>
      </c>
      <c r="G144" s="22" t="s">
        <v>2</v>
      </c>
      <c r="H144" s="13" t="s">
        <v>377</v>
      </c>
      <c r="I144" s="60" t="str">
        <f t="shared" si="57"/>
        <v>C 9-11</v>
      </c>
      <c r="J144" s="3" t="s">
        <v>456</v>
      </c>
      <c r="K144" s="26"/>
      <c r="L144" s="26"/>
      <c r="M144" s="26"/>
      <c r="N144" s="4">
        <v>1</v>
      </c>
      <c r="O144" s="84" t="str">
        <f t="shared" si="59"/>
        <v xml:space="preserve"> </v>
      </c>
      <c r="P144" s="196" t="s">
        <v>87</v>
      </c>
      <c r="Q144" s="4"/>
      <c r="R144" s="191" t="s">
        <v>366</v>
      </c>
      <c r="S144" s="3" t="s">
        <v>164</v>
      </c>
    </row>
    <row r="145" spans="1:19">
      <c r="A145" s="60" t="str">
        <f t="shared" si="55"/>
        <v>Soloist C 9-11</v>
      </c>
      <c r="B145" s="60" t="str">
        <f t="shared" si="56"/>
        <v>Soloist C 9-11</v>
      </c>
      <c r="C145" s="4">
        <v>2</v>
      </c>
      <c r="D145" s="130" t="s">
        <v>269</v>
      </c>
      <c r="E145" s="25" t="str">
        <f>VLOOKUP(D145,'Athlete List'!A$2:B$121,2,FALSE)</f>
        <v>Starlite</v>
      </c>
      <c r="F145" s="3" t="s">
        <v>380</v>
      </c>
      <c r="G145" s="22" t="s">
        <v>2</v>
      </c>
      <c r="H145" s="13" t="s">
        <v>377</v>
      </c>
      <c r="I145" s="60" t="str">
        <f t="shared" ref="I145:I146" si="61">CONCATENATE(G145," ",H145)</f>
        <v>C 9-11</v>
      </c>
      <c r="J145" s="3" t="s">
        <v>456</v>
      </c>
      <c r="K145" s="26"/>
      <c r="L145" s="26"/>
      <c r="M145" s="26"/>
      <c r="N145" s="4">
        <v>2</v>
      </c>
      <c r="O145" s="84" t="str">
        <f t="shared" si="59"/>
        <v xml:space="preserve"> </v>
      </c>
      <c r="P145" s="196" t="s">
        <v>86</v>
      </c>
      <c r="Q145" s="4"/>
      <c r="R145" s="191" t="s">
        <v>366</v>
      </c>
      <c r="S145" s="3" t="s">
        <v>164</v>
      </c>
    </row>
    <row r="146" spans="1:19">
      <c r="A146" s="60" t="str">
        <f t="shared" si="55"/>
        <v>Soloist C 9-11</v>
      </c>
      <c r="B146" s="60" t="str">
        <f t="shared" si="56"/>
        <v>Soloist C 9-11</v>
      </c>
      <c r="C146" s="4">
        <v>2</v>
      </c>
      <c r="D146" s="130" t="s">
        <v>267</v>
      </c>
      <c r="E146" s="25" t="str">
        <f>VLOOKUP(D146,'Athlete List'!A$2:B$121,2,FALSE)</f>
        <v>ATLK</v>
      </c>
      <c r="F146" s="3" t="s">
        <v>380</v>
      </c>
      <c r="G146" s="22" t="s">
        <v>2</v>
      </c>
      <c r="H146" s="13" t="s">
        <v>377</v>
      </c>
      <c r="I146" s="60" t="str">
        <f t="shared" si="61"/>
        <v>C 9-11</v>
      </c>
      <c r="J146" s="3" t="s">
        <v>456</v>
      </c>
      <c r="K146" s="26"/>
      <c r="L146" s="26"/>
      <c r="M146" s="26"/>
      <c r="N146" s="4">
        <v>3</v>
      </c>
      <c r="O146" s="84" t="str">
        <f t="shared" si="59"/>
        <v xml:space="preserve"> </v>
      </c>
      <c r="P146" s="196" t="s">
        <v>86</v>
      </c>
      <c r="Q146" s="4"/>
      <c r="R146" s="191" t="s">
        <v>366</v>
      </c>
      <c r="S146" s="3" t="s">
        <v>164</v>
      </c>
    </row>
    <row r="147" spans="1:19">
      <c r="A147" s="60" t="str">
        <f t="shared" si="55"/>
        <v>Soloist BN 12-14</v>
      </c>
      <c r="B147" s="60" t="str">
        <f t="shared" si="56"/>
        <v>Soloist BN 12-14</v>
      </c>
      <c r="C147" s="4">
        <v>2</v>
      </c>
      <c r="D147" s="147" t="s">
        <v>280</v>
      </c>
      <c r="E147" s="25" t="str">
        <f>VLOOKUP(D147,'Athlete List'!A$2:B$121,2,FALSE)</f>
        <v>ATLK</v>
      </c>
      <c r="F147" s="3" t="s">
        <v>380</v>
      </c>
      <c r="G147" s="22" t="s">
        <v>3</v>
      </c>
      <c r="H147" s="13" t="s">
        <v>139</v>
      </c>
      <c r="I147" s="60" t="str">
        <f t="shared" si="57"/>
        <v>BN 12-14</v>
      </c>
      <c r="J147" s="3" t="s">
        <v>456</v>
      </c>
      <c r="K147" s="26">
        <v>2.7</v>
      </c>
      <c r="L147" s="26">
        <v>0.4</v>
      </c>
      <c r="M147" s="62">
        <f t="shared" si="58"/>
        <v>2.3000000000000003</v>
      </c>
      <c r="N147" s="4">
        <v>4</v>
      </c>
      <c r="O147" s="84" t="str">
        <f t="shared" si="59"/>
        <v xml:space="preserve"> </v>
      </c>
      <c r="P147" s="4"/>
      <c r="Q147" s="4"/>
      <c r="R147" s="191" t="s">
        <v>366</v>
      </c>
      <c r="S147" s="3" t="s">
        <v>164</v>
      </c>
    </row>
    <row r="148" spans="1:19" s="240" customFormat="1">
      <c r="A148" s="229" t="str">
        <f t="shared" si="55"/>
        <v>Soloist BN 12-14</v>
      </c>
      <c r="B148" s="229" t="str">
        <f t="shared" si="56"/>
        <v>Soloist BN 12-14</v>
      </c>
      <c r="C148" s="230">
        <v>2</v>
      </c>
      <c r="D148" s="254" t="s">
        <v>237</v>
      </c>
      <c r="E148" s="232" t="str">
        <f>VLOOKUP(D148,'Athlete List'!A$2:B$121,2,FALSE)</f>
        <v>ATLK</v>
      </c>
      <c r="F148" s="233" t="s">
        <v>380</v>
      </c>
      <c r="G148" s="234" t="s">
        <v>3</v>
      </c>
      <c r="H148" s="235" t="s">
        <v>139</v>
      </c>
      <c r="I148" s="229" t="str">
        <f t="shared" ref="I148:I151" si="62">CONCATENATE(G148," ",H148)</f>
        <v>BN 12-14</v>
      </c>
      <c r="J148" s="233" t="s">
        <v>456</v>
      </c>
      <c r="K148" s="236">
        <v>0</v>
      </c>
      <c r="L148" s="236">
        <v>0</v>
      </c>
      <c r="M148" s="237">
        <f t="shared" si="58"/>
        <v>0</v>
      </c>
      <c r="N148" s="230"/>
      <c r="O148" s="238" t="str">
        <f t="shared" si="59"/>
        <v xml:space="preserve"> </v>
      </c>
      <c r="P148" s="230"/>
      <c r="Q148" s="230"/>
      <c r="R148" s="239" t="s">
        <v>366</v>
      </c>
      <c r="S148" s="233" t="s">
        <v>164</v>
      </c>
    </row>
    <row r="149" spans="1:19">
      <c r="A149" s="60" t="str">
        <f t="shared" si="55"/>
        <v>Soloist BN 12-14</v>
      </c>
      <c r="B149" s="60" t="str">
        <f t="shared" si="56"/>
        <v>Soloist BN 12-14</v>
      </c>
      <c r="C149" s="4">
        <v>2</v>
      </c>
      <c r="D149" s="147" t="s">
        <v>225</v>
      </c>
      <c r="E149" s="25" t="str">
        <f>VLOOKUP(D149,'Athlete List'!A$2:B$121,2,FALSE)</f>
        <v>ATLK</v>
      </c>
      <c r="F149" s="3" t="s">
        <v>380</v>
      </c>
      <c r="G149" s="22" t="s">
        <v>3</v>
      </c>
      <c r="H149" s="13" t="s">
        <v>139</v>
      </c>
      <c r="I149" s="60" t="str">
        <f t="shared" si="62"/>
        <v>BN 12-14</v>
      </c>
      <c r="J149" s="3" t="s">
        <v>456</v>
      </c>
      <c r="K149" s="26">
        <v>3</v>
      </c>
      <c r="L149" s="26">
        <v>0.2</v>
      </c>
      <c r="M149" s="62">
        <f t="shared" si="58"/>
        <v>2.8</v>
      </c>
      <c r="N149" s="4">
        <v>3</v>
      </c>
      <c r="O149" s="84" t="str">
        <f t="shared" si="59"/>
        <v xml:space="preserve"> </v>
      </c>
      <c r="P149" s="4"/>
      <c r="Q149" s="4"/>
      <c r="R149" s="191" t="s">
        <v>366</v>
      </c>
      <c r="S149" s="3" t="s">
        <v>164</v>
      </c>
    </row>
    <row r="150" spans="1:19">
      <c r="A150" s="60" t="str">
        <f t="shared" si="55"/>
        <v>Soloist BN 12-14</v>
      </c>
      <c r="B150" s="60" t="str">
        <f t="shared" si="56"/>
        <v>Soloist BN 12-14</v>
      </c>
      <c r="C150" s="4">
        <v>2</v>
      </c>
      <c r="D150" s="147" t="s">
        <v>421</v>
      </c>
      <c r="E150" s="25" t="str">
        <f>VLOOKUP(D150,'Athlete List'!A$2:B$121,2,FALSE)</f>
        <v>ATLK</v>
      </c>
      <c r="F150" s="3" t="s">
        <v>380</v>
      </c>
      <c r="G150" s="22" t="s">
        <v>3</v>
      </c>
      <c r="H150" s="13" t="s">
        <v>139</v>
      </c>
      <c r="I150" s="60" t="str">
        <f t="shared" si="62"/>
        <v>BN 12-14</v>
      </c>
      <c r="J150" s="3" t="s">
        <v>456</v>
      </c>
      <c r="K150" s="26">
        <v>3.2</v>
      </c>
      <c r="L150" s="26">
        <v>0.2</v>
      </c>
      <c r="M150" s="62">
        <f t="shared" si="58"/>
        <v>3</v>
      </c>
      <c r="N150" s="4">
        <v>2</v>
      </c>
      <c r="O150" s="84" t="str">
        <f t="shared" si="59"/>
        <v xml:space="preserve"> </v>
      </c>
      <c r="P150" s="4"/>
      <c r="Q150" s="4"/>
      <c r="R150" s="191" t="s">
        <v>366</v>
      </c>
      <c r="S150" s="3" t="s">
        <v>164</v>
      </c>
    </row>
    <row r="151" spans="1:19">
      <c r="A151" s="60" t="str">
        <f t="shared" si="55"/>
        <v>Soloist BN 12-14</v>
      </c>
      <c r="B151" s="60" t="str">
        <f t="shared" si="56"/>
        <v>Soloist BN 12-14</v>
      </c>
      <c r="C151" s="4">
        <v>2</v>
      </c>
      <c r="D151" s="147" t="s">
        <v>240</v>
      </c>
      <c r="E151" s="25" t="str">
        <f>VLOOKUP(D151,'Athlete List'!A$2:B$121,2,FALSE)</f>
        <v>ATLK</v>
      </c>
      <c r="F151" s="3" t="s">
        <v>380</v>
      </c>
      <c r="G151" s="22" t="s">
        <v>3</v>
      </c>
      <c r="H151" s="13" t="s">
        <v>139</v>
      </c>
      <c r="I151" s="60" t="str">
        <f t="shared" si="62"/>
        <v>BN 12-14</v>
      </c>
      <c r="J151" s="3" t="s">
        <v>456</v>
      </c>
      <c r="K151" s="26">
        <v>3.35</v>
      </c>
      <c r="L151" s="26">
        <v>0.3</v>
      </c>
      <c r="M151" s="62">
        <f t="shared" si="58"/>
        <v>3.0500000000000003</v>
      </c>
      <c r="N151" s="4">
        <v>1</v>
      </c>
      <c r="O151" s="84" t="str">
        <f t="shared" si="59"/>
        <v xml:space="preserve"> </v>
      </c>
      <c r="P151" s="4"/>
      <c r="Q151" s="4"/>
      <c r="R151" s="191" t="s">
        <v>366</v>
      </c>
      <c r="S151" s="3" t="s">
        <v>164</v>
      </c>
    </row>
    <row r="152" spans="1:19">
      <c r="A152" s="60" t="str">
        <f t="shared" si="55"/>
        <v>Soloist A 18+</v>
      </c>
      <c r="B152" s="60" t="str">
        <f t="shared" si="56"/>
        <v>Soloist A 18+</v>
      </c>
      <c r="C152" s="4">
        <v>2</v>
      </c>
      <c r="D152" s="130" t="s">
        <v>244</v>
      </c>
      <c r="E152" s="25" t="str">
        <f>VLOOKUP(D152,'Athlete List'!A$2:B$121,2,FALSE)</f>
        <v>ATLK</v>
      </c>
      <c r="F152" s="3" t="s">
        <v>380</v>
      </c>
      <c r="G152" s="22" t="s">
        <v>0</v>
      </c>
      <c r="H152" s="13" t="s">
        <v>376</v>
      </c>
      <c r="I152" s="60" t="str">
        <f t="shared" si="57"/>
        <v>A 18+</v>
      </c>
      <c r="J152" s="3" t="s">
        <v>456</v>
      </c>
      <c r="K152" s="26">
        <v>8.4</v>
      </c>
      <c r="L152" s="26">
        <v>0.4</v>
      </c>
      <c r="M152" s="62">
        <f t="shared" si="58"/>
        <v>8</v>
      </c>
      <c r="N152" s="4">
        <v>1</v>
      </c>
      <c r="O152" s="84" t="str">
        <f t="shared" si="59"/>
        <v xml:space="preserve"> </v>
      </c>
      <c r="P152" s="4"/>
      <c r="Q152" s="4"/>
      <c r="R152" s="191" t="s">
        <v>366</v>
      </c>
      <c r="S152" s="3" t="s">
        <v>164</v>
      </c>
    </row>
    <row r="153" spans="1:19">
      <c r="A153" s="60" t="str">
        <f t="shared" si="55"/>
        <v>Soloist BI 12-14</v>
      </c>
      <c r="B153" s="60" t="str">
        <f t="shared" si="56"/>
        <v>Soloist BI 12-14</v>
      </c>
      <c r="C153" s="4">
        <v>3</v>
      </c>
      <c r="D153" s="173" t="s">
        <v>234</v>
      </c>
      <c r="E153" s="25" t="str">
        <f>VLOOKUP(D153,'Athlete List'!A$2:B$121,2,FALSE)</f>
        <v>ATLK</v>
      </c>
      <c r="F153" s="3" t="s">
        <v>380</v>
      </c>
      <c r="G153" s="22" t="s">
        <v>4</v>
      </c>
      <c r="H153" s="13" t="s">
        <v>139</v>
      </c>
      <c r="I153" s="60" t="str">
        <f t="shared" si="57"/>
        <v>BI 12-14</v>
      </c>
      <c r="J153" s="3" t="s">
        <v>457</v>
      </c>
      <c r="K153" s="26">
        <v>3.7</v>
      </c>
      <c r="L153" s="26">
        <v>0.4</v>
      </c>
      <c r="M153" s="62">
        <f t="shared" si="58"/>
        <v>3.3000000000000003</v>
      </c>
      <c r="N153" s="4">
        <v>4</v>
      </c>
      <c r="O153" s="84" t="str">
        <f t="shared" si="59"/>
        <v xml:space="preserve"> </v>
      </c>
      <c r="P153" s="4"/>
      <c r="Q153" s="4"/>
      <c r="R153" s="191" t="s">
        <v>366</v>
      </c>
      <c r="S153" s="3" t="s">
        <v>164</v>
      </c>
    </row>
    <row r="154" spans="1:19">
      <c r="A154" s="60" t="str">
        <f t="shared" si="55"/>
        <v>Soloist BI 12-14</v>
      </c>
      <c r="B154" s="60" t="str">
        <f t="shared" si="56"/>
        <v>Soloist BI 12-14</v>
      </c>
      <c r="C154" s="4">
        <v>3</v>
      </c>
      <c r="D154" s="173" t="s">
        <v>232</v>
      </c>
      <c r="E154" s="25" t="str">
        <f>VLOOKUP(D154,'Athlete List'!A$2:B$121,2,FALSE)</f>
        <v>ATLK</v>
      </c>
      <c r="F154" s="3" t="s">
        <v>380</v>
      </c>
      <c r="G154" s="22" t="s">
        <v>4</v>
      </c>
      <c r="H154" s="13" t="s">
        <v>139</v>
      </c>
      <c r="I154" s="60" t="str">
        <f t="shared" ref="I154:I157" si="63">CONCATENATE(G154," ",H154)</f>
        <v>BI 12-14</v>
      </c>
      <c r="J154" s="3" t="s">
        <v>457</v>
      </c>
      <c r="K154" s="26">
        <v>4.2</v>
      </c>
      <c r="L154" s="26">
        <v>0.3</v>
      </c>
      <c r="M154" s="62">
        <f t="shared" si="58"/>
        <v>3.9000000000000004</v>
      </c>
      <c r="N154" s="4">
        <v>3</v>
      </c>
      <c r="O154" s="84" t="str">
        <f t="shared" si="59"/>
        <v xml:space="preserve"> </v>
      </c>
      <c r="P154" s="4"/>
      <c r="Q154" s="4"/>
      <c r="R154" s="191" t="s">
        <v>366</v>
      </c>
      <c r="S154" s="3" t="s">
        <v>164</v>
      </c>
    </row>
    <row r="155" spans="1:19">
      <c r="A155" s="60" t="str">
        <f t="shared" si="55"/>
        <v>Soloist BI 12-14</v>
      </c>
      <c r="B155" s="60" t="str">
        <f t="shared" si="56"/>
        <v>Soloist BI 12-14</v>
      </c>
      <c r="C155" s="4">
        <v>3</v>
      </c>
      <c r="D155" s="130" t="s">
        <v>230</v>
      </c>
      <c r="E155" s="25" t="str">
        <f>VLOOKUP(D155,'Athlete List'!A$2:B$121,2,FALSE)</f>
        <v>ATLK</v>
      </c>
      <c r="F155" s="3" t="s">
        <v>380</v>
      </c>
      <c r="G155" s="22" t="s">
        <v>4</v>
      </c>
      <c r="H155" s="13" t="s">
        <v>139</v>
      </c>
      <c r="I155" s="60" t="str">
        <f t="shared" si="63"/>
        <v>BI 12-14</v>
      </c>
      <c r="J155" s="3" t="s">
        <v>457</v>
      </c>
      <c r="K155" s="26">
        <v>4.8</v>
      </c>
      <c r="L155" s="26">
        <v>0.3</v>
      </c>
      <c r="M155" s="62">
        <f t="shared" si="58"/>
        <v>4.5</v>
      </c>
      <c r="N155" s="4">
        <v>1</v>
      </c>
      <c r="O155" s="84" t="str">
        <f t="shared" si="59"/>
        <v xml:space="preserve"> </v>
      </c>
      <c r="P155" s="4"/>
      <c r="Q155" s="4"/>
      <c r="R155" s="191" t="s">
        <v>366</v>
      </c>
      <c r="S155" s="3" t="s">
        <v>164</v>
      </c>
    </row>
    <row r="156" spans="1:19" s="240" customFormat="1">
      <c r="A156" s="229" t="str">
        <f t="shared" si="55"/>
        <v>Soloist BI 12-14</v>
      </c>
      <c r="B156" s="229" t="str">
        <f t="shared" si="56"/>
        <v>Soloist BI 12-14</v>
      </c>
      <c r="C156" s="230">
        <v>3</v>
      </c>
      <c r="D156" s="250" t="s">
        <v>231</v>
      </c>
      <c r="E156" s="232" t="str">
        <f>VLOOKUP(D156,'Athlete List'!A$2:B$121,2,FALSE)</f>
        <v>ATLK</v>
      </c>
      <c r="F156" s="233" t="s">
        <v>380</v>
      </c>
      <c r="G156" s="234" t="s">
        <v>4</v>
      </c>
      <c r="H156" s="235" t="s">
        <v>139</v>
      </c>
      <c r="I156" s="229" t="str">
        <f t="shared" si="63"/>
        <v>BI 12-14</v>
      </c>
      <c r="J156" s="233" t="s">
        <v>457</v>
      </c>
      <c r="K156" s="236">
        <v>0</v>
      </c>
      <c r="L156" s="236">
        <v>0</v>
      </c>
      <c r="M156" s="237">
        <f t="shared" si="58"/>
        <v>0</v>
      </c>
      <c r="N156" s="230"/>
      <c r="O156" s="238" t="str">
        <f t="shared" si="59"/>
        <v xml:space="preserve"> </v>
      </c>
      <c r="P156" s="230"/>
      <c r="Q156" s="230"/>
      <c r="R156" s="239" t="s">
        <v>366</v>
      </c>
      <c r="S156" s="233" t="s">
        <v>164</v>
      </c>
    </row>
    <row r="157" spans="1:19">
      <c r="A157" s="60" t="str">
        <f t="shared" si="55"/>
        <v>Soloist BI 12-14</v>
      </c>
      <c r="B157" s="60" t="str">
        <f t="shared" si="56"/>
        <v>Soloist BI 12-14</v>
      </c>
      <c r="C157" s="4">
        <v>3</v>
      </c>
      <c r="D157" s="147" t="s">
        <v>236</v>
      </c>
      <c r="E157" s="25" t="str">
        <f>VLOOKUP(D157,'Athlete List'!A$2:B$121,2,FALSE)</f>
        <v>ATLK</v>
      </c>
      <c r="F157" s="3" t="s">
        <v>380</v>
      </c>
      <c r="G157" s="22" t="s">
        <v>4</v>
      </c>
      <c r="H157" s="13" t="s">
        <v>139</v>
      </c>
      <c r="I157" s="60" t="str">
        <f t="shared" si="63"/>
        <v>BI 12-14</v>
      </c>
      <c r="J157" s="3" t="s">
        <v>457</v>
      </c>
      <c r="K157" s="26">
        <v>4.5</v>
      </c>
      <c r="L157" s="26">
        <v>0.3</v>
      </c>
      <c r="M157" s="62">
        <f t="shared" si="58"/>
        <v>4.2</v>
      </c>
      <c r="N157" s="4">
        <v>2</v>
      </c>
      <c r="O157" s="84" t="str">
        <f t="shared" si="59"/>
        <v xml:space="preserve"> </v>
      </c>
      <c r="P157" s="4"/>
      <c r="Q157" s="4"/>
      <c r="R157" s="191" t="s">
        <v>366</v>
      </c>
      <c r="S157" s="3" t="s">
        <v>164</v>
      </c>
    </row>
    <row r="158" spans="1:19">
      <c r="A158" s="60" t="str">
        <f t="shared" si="55"/>
        <v>Soloist BN 18+</v>
      </c>
      <c r="B158" s="60" t="str">
        <f t="shared" si="56"/>
        <v>Soloist BN 18+</v>
      </c>
      <c r="C158" s="4">
        <v>3</v>
      </c>
      <c r="D158" s="147" t="s">
        <v>224</v>
      </c>
      <c r="E158" s="25" t="str">
        <f>VLOOKUP(D158,'Athlete List'!A$2:B$121,2,FALSE)</f>
        <v>EXPL</v>
      </c>
      <c r="F158" s="3" t="s">
        <v>380</v>
      </c>
      <c r="G158" s="22" t="s">
        <v>3</v>
      </c>
      <c r="H158" s="13" t="s">
        <v>376</v>
      </c>
      <c r="I158" s="60" t="str">
        <f t="shared" si="57"/>
        <v>BN 18+</v>
      </c>
      <c r="J158" s="3" t="s">
        <v>457</v>
      </c>
      <c r="K158" s="26">
        <v>2.8</v>
      </c>
      <c r="L158" s="26">
        <v>0.8</v>
      </c>
      <c r="M158" s="62">
        <f t="shared" si="58"/>
        <v>1.9999999999999998</v>
      </c>
      <c r="N158" s="4"/>
      <c r="O158" s="84" t="str">
        <f t="shared" si="59"/>
        <v xml:space="preserve"> </v>
      </c>
      <c r="P158" s="4"/>
      <c r="Q158" s="4"/>
      <c r="R158" s="191" t="s">
        <v>366</v>
      </c>
      <c r="S158" s="3" t="s">
        <v>164</v>
      </c>
    </row>
    <row r="159" spans="1:19">
      <c r="A159" s="60" t="str">
        <f t="shared" si="55"/>
        <v>Soloist BI 15-17</v>
      </c>
      <c r="B159" s="60" t="str">
        <f t="shared" si="56"/>
        <v>Soloist BI 15-17</v>
      </c>
      <c r="C159" s="4">
        <v>3</v>
      </c>
      <c r="D159" s="130" t="s">
        <v>239</v>
      </c>
      <c r="E159" s="25" t="str">
        <f>VLOOKUP(D159,'Athlete List'!A$2:B$121,2,FALSE)</f>
        <v>ATLK</v>
      </c>
      <c r="F159" s="3" t="s">
        <v>380</v>
      </c>
      <c r="G159" s="22" t="s">
        <v>4</v>
      </c>
      <c r="H159" s="13" t="s">
        <v>375</v>
      </c>
      <c r="I159" s="60" t="str">
        <f t="shared" si="57"/>
        <v>BI 15-17</v>
      </c>
      <c r="J159" s="3" t="s">
        <v>457</v>
      </c>
      <c r="K159" s="26">
        <v>4.4000000000000004</v>
      </c>
      <c r="L159" s="26">
        <v>0.3</v>
      </c>
      <c r="M159" s="62">
        <f t="shared" si="58"/>
        <v>4.1000000000000005</v>
      </c>
      <c r="N159" s="4">
        <v>1</v>
      </c>
      <c r="O159" s="84" t="str">
        <f t="shared" si="59"/>
        <v xml:space="preserve"> </v>
      </c>
      <c r="P159" s="4"/>
      <c r="Q159" s="4"/>
      <c r="R159" s="191" t="s">
        <v>366</v>
      </c>
      <c r="S159" s="3" t="s">
        <v>164</v>
      </c>
    </row>
    <row r="160" spans="1:19">
      <c r="A160" s="60" t="str">
        <f t="shared" si="55"/>
        <v>Soloist BI 15-17</v>
      </c>
      <c r="B160" s="60" t="str">
        <f t="shared" si="56"/>
        <v>Soloist BI 15-17</v>
      </c>
      <c r="C160" s="4">
        <v>3</v>
      </c>
      <c r="D160" s="130" t="s">
        <v>243</v>
      </c>
      <c r="E160" s="25" t="str">
        <f>VLOOKUP(D160,'Athlete List'!A$2:B$121,2,FALSE)</f>
        <v>ATLK</v>
      </c>
      <c r="F160" s="3" t="s">
        <v>380</v>
      </c>
      <c r="G160" s="22" t="s">
        <v>4</v>
      </c>
      <c r="H160" s="13" t="s">
        <v>375</v>
      </c>
      <c r="I160" s="60" t="str">
        <f t="shared" si="57"/>
        <v>BI 15-17</v>
      </c>
      <c r="J160" s="3" t="s">
        <v>457</v>
      </c>
      <c r="K160" s="26">
        <v>4.3</v>
      </c>
      <c r="L160" s="26">
        <v>0.5</v>
      </c>
      <c r="M160" s="62">
        <f t="shared" si="58"/>
        <v>3.8</v>
      </c>
      <c r="N160" s="4">
        <v>2</v>
      </c>
      <c r="O160" s="84" t="str">
        <f t="shared" si="59"/>
        <v xml:space="preserve"> </v>
      </c>
      <c r="P160" s="4"/>
      <c r="Q160" s="4"/>
      <c r="R160" s="191" t="s">
        <v>366</v>
      </c>
      <c r="S160" s="3" t="s">
        <v>164</v>
      </c>
    </row>
    <row r="161" spans="1:19">
      <c r="A161" s="60" t="str">
        <f t="shared" si="55"/>
        <v xml:space="preserve">  </v>
      </c>
      <c r="B161" s="60" t="str">
        <f t="shared" si="56"/>
        <v xml:space="preserve">  </v>
      </c>
      <c r="C161" s="4"/>
      <c r="D161" s="52"/>
      <c r="E161" s="25"/>
      <c r="F161" s="3"/>
      <c r="G161" s="22"/>
      <c r="H161" s="13"/>
      <c r="I161" s="60" t="str">
        <f t="shared" si="57"/>
        <v xml:space="preserve"> </v>
      </c>
      <c r="J161" s="3"/>
      <c r="K161" s="26"/>
      <c r="L161" s="26"/>
      <c r="M161" s="62">
        <f t="shared" si="58"/>
        <v>0</v>
      </c>
      <c r="N161" s="4"/>
      <c r="O161" s="84" t="str">
        <f t="shared" si="59"/>
        <v xml:space="preserve"> </v>
      </c>
      <c r="P161" s="4"/>
      <c r="Q161" s="4"/>
      <c r="R161" s="191" t="s">
        <v>366</v>
      </c>
      <c r="S161" s="3" t="s">
        <v>164</v>
      </c>
    </row>
    <row r="162" spans="1:19">
      <c r="A162" s="60" t="str">
        <f t="shared" si="55"/>
        <v xml:space="preserve">  </v>
      </c>
      <c r="B162" s="60" t="str">
        <f t="shared" si="56"/>
        <v xml:space="preserve">  </v>
      </c>
      <c r="C162" s="4"/>
      <c r="D162" s="52"/>
      <c r="E162" s="25"/>
      <c r="F162" s="3"/>
      <c r="G162" s="22"/>
      <c r="H162" s="13"/>
      <c r="I162" s="60" t="str">
        <f t="shared" si="57"/>
        <v xml:space="preserve"> </v>
      </c>
      <c r="J162" s="3"/>
      <c r="K162" s="26"/>
      <c r="L162" s="26"/>
      <c r="M162" s="62">
        <f t="shared" si="58"/>
        <v>0</v>
      </c>
      <c r="N162" s="4"/>
      <c r="O162" s="84" t="str">
        <f t="shared" si="59"/>
        <v xml:space="preserve"> </v>
      </c>
      <c r="P162" s="4"/>
      <c r="Q162" s="4"/>
      <c r="R162" s="191" t="s">
        <v>366</v>
      </c>
      <c r="S162" s="3" t="s">
        <v>164</v>
      </c>
    </row>
    <row r="163" spans="1:19">
      <c r="A163" s="60" t="str">
        <f t="shared" si="55"/>
        <v xml:space="preserve">  </v>
      </c>
      <c r="B163" s="60" t="str">
        <f t="shared" si="56"/>
        <v xml:space="preserve">  </v>
      </c>
      <c r="C163" s="4"/>
      <c r="D163" s="52"/>
      <c r="E163" s="25"/>
      <c r="F163" s="3"/>
      <c r="G163" s="22"/>
      <c r="H163" s="13"/>
      <c r="I163" s="60" t="str">
        <f t="shared" si="57"/>
        <v xml:space="preserve"> </v>
      </c>
      <c r="J163" s="3"/>
      <c r="K163" s="26"/>
      <c r="L163" s="26"/>
      <c r="M163" s="62">
        <f t="shared" si="58"/>
        <v>0</v>
      </c>
      <c r="N163" s="4"/>
      <c r="O163" s="84" t="str">
        <f t="shared" si="59"/>
        <v xml:space="preserve"> </v>
      </c>
      <c r="P163" s="4"/>
      <c r="Q163" s="4"/>
      <c r="R163" s="191" t="s">
        <v>366</v>
      </c>
      <c r="S163" s="3" t="s">
        <v>164</v>
      </c>
    </row>
    <row r="164" spans="1:19">
      <c r="A164" s="60" t="str">
        <f t="shared" si="55"/>
        <v xml:space="preserve">  </v>
      </c>
      <c r="B164" s="60" t="str">
        <f t="shared" si="56"/>
        <v xml:space="preserve">  </v>
      </c>
      <c r="C164" s="4"/>
      <c r="D164" s="52"/>
      <c r="E164" s="25"/>
      <c r="F164" s="3"/>
      <c r="G164" s="22"/>
      <c r="H164" s="13"/>
      <c r="I164" s="60" t="str">
        <f t="shared" si="57"/>
        <v xml:space="preserve"> </v>
      </c>
      <c r="J164" s="3"/>
      <c r="K164" s="26"/>
      <c r="L164" s="26"/>
      <c r="M164" s="62">
        <f t="shared" si="58"/>
        <v>0</v>
      </c>
      <c r="N164" s="4"/>
      <c r="O164" s="84" t="str">
        <f t="shared" si="59"/>
        <v xml:space="preserve"> </v>
      </c>
      <c r="P164" s="4"/>
      <c r="Q164" s="4"/>
      <c r="R164" s="191" t="s">
        <v>366</v>
      </c>
      <c r="S164" s="3" t="s">
        <v>164</v>
      </c>
    </row>
    <row r="165" spans="1:19">
      <c r="A165" s="60" t="str">
        <f t="shared" si="55"/>
        <v xml:space="preserve">  </v>
      </c>
      <c r="B165" s="60" t="str">
        <f t="shared" si="56"/>
        <v xml:space="preserve">  </v>
      </c>
      <c r="C165" s="4"/>
      <c r="D165" s="52"/>
      <c r="E165" s="25"/>
      <c r="F165" s="3"/>
      <c r="G165" s="22"/>
      <c r="H165" s="13"/>
      <c r="I165" s="60" t="str">
        <f t="shared" si="57"/>
        <v xml:space="preserve"> </v>
      </c>
      <c r="J165" s="3"/>
      <c r="K165" s="26"/>
      <c r="L165" s="26"/>
      <c r="M165" s="62">
        <f t="shared" si="58"/>
        <v>0</v>
      </c>
      <c r="N165" s="4"/>
      <c r="O165" s="84" t="str">
        <f t="shared" si="59"/>
        <v xml:space="preserve"> </v>
      </c>
      <c r="P165" s="4"/>
      <c r="Q165" s="4"/>
      <c r="R165" s="191" t="s">
        <v>366</v>
      </c>
      <c r="S165" s="3" t="s">
        <v>164</v>
      </c>
    </row>
    <row r="166" spans="1:19">
      <c r="A166" s="60" t="str">
        <f t="shared" si="55"/>
        <v xml:space="preserve">  </v>
      </c>
      <c r="B166" s="60" t="str">
        <f t="shared" si="56"/>
        <v xml:space="preserve">  </v>
      </c>
      <c r="C166" s="4"/>
      <c r="D166" s="52"/>
      <c r="E166" s="25"/>
      <c r="F166" s="3"/>
      <c r="G166" s="22"/>
      <c r="H166" s="13"/>
      <c r="I166" s="60" t="str">
        <f t="shared" si="57"/>
        <v xml:space="preserve"> </v>
      </c>
      <c r="J166" s="3"/>
      <c r="K166" s="26"/>
      <c r="L166" s="26"/>
      <c r="M166" s="62">
        <f t="shared" si="58"/>
        <v>0</v>
      </c>
      <c r="N166" s="4"/>
      <c r="O166" s="84" t="str">
        <f t="shared" si="59"/>
        <v xml:space="preserve"> </v>
      </c>
      <c r="P166" s="4"/>
      <c r="Q166" s="4"/>
      <c r="R166" s="191" t="s">
        <v>366</v>
      </c>
      <c r="S166" s="3" t="s">
        <v>164</v>
      </c>
    </row>
    <row r="167" spans="1:19">
      <c r="A167" s="60" t="str">
        <f t="shared" si="55"/>
        <v xml:space="preserve">  </v>
      </c>
      <c r="B167" s="60" t="str">
        <f t="shared" si="56"/>
        <v xml:space="preserve">  </v>
      </c>
      <c r="C167" s="4"/>
      <c r="D167" s="52"/>
      <c r="E167" s="25"/>
      <c r="F167" s="3"/>
      <c r="G167" s="22"/>
      <c r="H167" s="13"/>
      <c r="I167" s="60" t="str">
        <f t="shared" si="57"/>
        <v xml:space="preserve"> </v>
      </c>
      <c r="J167" s="3"/>
      <c r="K167" s="26"/>
      <c r="L167" s="26"/>
      <c r="M167" s="62">
        <f t="shared" si="58"/>
        <v>0</v>
      </c>
      <c r="N167" s="4"/>
      <c r="O167" s="84" t="str">
        <f t="shared" si="59"/>
        <v xml:space="preserve"> </v>
      </c>
      <c r="P167" s="4"/>
      <c r="Q167" s="4"/>
      <c r="R167" s="191" t="s">
        <v>366</v>
      </c>
      <c r="S167" s="3" t="s">
        <v>164</v>
      </c>
    </row>
    <row r="168" spans="1:19">
      <c r="A168" s="60" t="str">
        <f t="shared" si="55"/>
        <v xml:space="preserve">  </v>
      </c>
      <c r="B168" s="60" t="str">
        <f t="shared" si="56"/>
        <v xml:space="preserve">  </v>
      </c>
      <c r="C168" s="4"/>
      <c r="D168" s="52"/>
      <c r="E168" s="25"/>
      <c r="F168" s="3"/>
      <c r="G168" s="22"/>
      <c r="H168" s="13"/>
      <c r="I168" s="60" t="str">
        <f t="shared" si="57"/>
        <v xml:space="preserve"> </v>
      </c>
      <c r="J168" s="3"/>
      <c r="K168" s="26"/>
      <c r="L168" s="26"/>
      <c r="M168" s="62">
        <f t="shared" si="58"/>
        <v>0</v>
      </c>
      <c r="N168" s="4"/>
      <c r="O168" s="84" t="str">
        <f t="shared" si="59"/>
        <v xml:space="preserve"> </v>
      </c>
      <c r="P168" s="4"/>
      <c r="Q168" s="4"/>
      <c r="R168" s="191" t="s">
        <v>366</v>
      </c>
      <c r="S168" s="3" t="s">
        <v>164</v>
      </c>
    </row>
    <row r="169" spans="1:19">
      <c r="A169" s="60" t="str">
        <f t="shared" si="55"/>
        <v xml:space="preserve">  </v>
      </c>
      <c r="B169" s="60" t="str">
        <f t="shared" si="56"/>
        <v xml:space="preserve">  </v>
      </c>
      <c r="C169" s="4"/>
      <c r="D169" s="52"/>
      <c r="E169" s="25"/>
      <c r="F169" s="3"/>
      <c r="G169" s="22"/>
      <c r="H169" s="13"/>
      <c r="I169" s="60" t="str">
        <f t="shared" si="57"/>
        <v xml:space="preserve"> </v>
      </c>
      <c r="J169" s="3"/>
      <c r="K169" s="26"/>
      <c r="L169" s="26"/>
      <c r="M169" s="62">
        <f t="shared" si="58"/>
        <v>0</v>
      </c>
      <c r="N169" s="4"/>
      <c r="O169" s="84" t="str">
        <f t="shared" si="59"/>
        <v xml:space="preserve"> </v>
      </c>
      <c r="P169" s="4"/>
      <c r="Q169" s="4"/>
      <c r="R169" s="191" t="s">
        <v>366</v>
      </c>
      <c r="S169" s="3" t="s">
        <v>164</v>
      </c>
    </row>
    <row r="170" spans="1:19">
      <c r="A170" s="60" t="str">
        <f t="shared" si="55"/>
        <v xml:space="preserve">  </v>
      </c>
      <c r="B170" s="60" t="str">
        <f t="shared" si="56"/>
        <v xml:space="preserve">  </v>
      </c>
      <c r="C170" s="4"/>
      <c r="D170" s="52"/>
      <c r="E170" s="25"/>
      <c r="F170" s="3"/>
      <c r="G170" s="22"/>
      <c r="H170" s="13"/>
      <c r="I170" s="60" t="str">
        <f t="shared" si="57"/>
        <v xml:space="preserve"> </v>
      </c>
      <c r="J170" s="3"/>
      <c r="K170" s="26"/>
      <c r="L170" s="26"/>
      <c r="M170" s="62">
        <f t="shared" si="58"/>
        <v>0</v>
      </c>
      <c r="N170" s="4"/>
      <c r="O170" s="84" t="str">
        <f t="shared" si="59"/>
        <v xml:space="preserve"> </v>
      </c>
      <c r="P170" s="4"/>
      <c r="Q170" s="4"/>
      <c r="R170" s="191" t="s">
        <v>366</v>
      </c>
      <c r="S170" s="3" t="s">
        <v>164</v>
      </c>
    </row>
    <row r="171" spans="1:19">
      <c r="A171" s="60" t="str">
        <f t="shared" si="55"/>
        <v xml:space="preserve">  </v>
      </c>
      <c r="B171" s="60" t="str">
        <f t="shared" si="56"/>
        <v xml:space="preserve">  </v>
      </c>
      <c r="C171" s="4"/>
      <c r="D171" s="52"/>
      <c r="E171" s="25"/>
      <c r="F171" s="3"/>
      <c r="G171" s="22"/>
      <c r="H171" s="13"/>
      <c r="I171" s="60" t="str">
        <f t="shared" si="57"/>
        <v xml:space="preserve"> </v>
      </c>
      <c r="J171" s="3"/>
      <c r="K171" s="26"/>
      <c r="L171" s="26"/>
      <c r="M171" s="62">
        <f t="shared" si="58"/>
        <v>0</v>
      </c>
      <c r="N171" s="4"/>
      <c r="O171" s="84" t="str">
        <f t="shared" si="59"/>
        <v xml:space="preserve"> </v>
      </c>
      <c r="P171" s="4"/>
      <c r="Q171" s="4"/>
      <c r="R171" s="191" t="s">
        <v>366</v>
      </c>
      <c r="S171" s="3" t="s">
        <v>164</v>
      </c>
    </row>
    <row r="172" spans="1:19">
      <c r="J172" s="3"/>
    </row>
  </sheetData>
  <autoFilter ref="A1:S171" xr:uid="{00000000-0009-0000-0000-000001000000}"/>
  <sortState xmlns:xlrd2="http://schemas.microsoft.com/office/spreadsheetml/2017/richdata2" ref="A205:Z211">
    <sortCondition descending="1" ref="M205:M211"/>
  </sortState>
  <dataValidations count="1">
    <dataValidation type="list" allowBlank="1" showInputMessage="1" showErrorMessage="1" sqref="G172:G1048576" xr:uid="{00000000-0002-0000-0100-000000000000}">
      <formula1>$C$3:$C$3</formula1>
    </dataValidation>
  </dataValidations>
  <pageMargins left="0.3" right="0.3" top="0.5" bottom="0.5" header="0.3" footer="0.3"/>
  <pageSetup orientation="landscape" horizont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'DATA VALIDATION'!$B$2:$B$27</xm:f>
          </x14:formula1>
          <xm:sqref>F172:F1048576</xm:sqref>
        </x14:dataValidation>
        <x14:dataValidation type="list" allowBlank="1" showInputMessage="1" showErrorMessage="1" xr:uid="{00000000-0002-0000-0100-000002000000}">
          <x14:formula1>
            <xm:f>'DATA VALIDATION'!$E$30:$E$33</xm:f>
          </x14:formula1>
          <xm:sqref>P2:Q171</xm:sqref>
        </x14:dataValidation>
        <x14:dataValidation type="list" allowBlank="1" showInputMessage="1" showErrorMessage="1" xr:uid="{00000000-0002-0000-0100-000003000000}">
          <x14:formula1>
            <xm:f>'DATA VALIDATION'!$B$28:$B$41</xm:f>
          </x14:formula1>
          <xm:sqref>G2:G171</xm:sqref>
        </x14:dataValidation>
        <x14:dataValidation type="list" allowBlank="1" showInputMessage="1" showErrorMessage="1" xr:uid="{00000000-0002-0000-0100-000004000000}">
          <x14:formula1>
            <xm:f>'DATA VALIDATION'!$B$17:$B$27</xm:f>
          </x14:formula1>
          <xm:sqref>F2:F171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6"/>
  </sheetPr>
  <dimension ref="A1:AA130"/>
  <sheetViews>
    <sheetView tabSelected="1" zoomScale="90" zoomScaleNormal="90" workbookViewId="0">
      <pane ySplit="1" topLeftCell="A75" activePane="bottomLeft" state="frozen"/>
      <selection pane="bottomLeft" activeCell="M122" sqref="M122"/>
    </sheetView>
  </sheetViews>
  <sheetFormatPr defaultRowHeight="15"/>
  <cols>
    <col min="1" max="1" width="19.85546875" style="78" customWidth="1"/>
    <col min="2" max="2" width="8.85546875" style="79" customWidth="1"/>
    <col min="3" max="3" width="26.140625" style="80" customWidth="1"/>
    <col min="4" max="4" width="8.85546875" style="79"/>
    <col min="5" max="5" width="16" style="80" customWidth="1"/>
    <col min="6" max="6" width="9.140625" style="79" customWidth="1"/>
    <col min="7" max="7" width="9.140625" style="81" customWidth="1"/>
    <col min="8" max="8" width="9.140625" style="79" customWidth="1"/>
    <col min="9" max="9" width="9.140625" style="81" customWidth="1"/>
    <col min="10" max="10" width="9.140625" style="79" customWidth="1"/>
    <col min="11" max="11" width="9.140625" style="81" customWidth="1"/>
    <col min="12" max="12" width="9.140625" style="79" customWidth="1"/>
    <col min="13" max="14" width="9.140625" style="81" customWidth="1"/>
    <col min="15" max="15" width="11.42578125" style="81" hidden="1" customWidth="1"/>
    <col min="16" max="16" width="11.42578125" style="81" customWidth="1"/>
    <col min="17" max="17" width="17.42578125" style="82" customWidth="1"/>
    <col min="18" max="18" width="21.28515625" style="79" customWidth="1"/>
    <col min="19" max="19" width="8.85546875"/>
    <col min="20" max="20" width="4.28515625" customWidth="1"/>
    <col min="21" max="23" width="8.85546875"/>
    <col min="24" max="24" width="3.5703125" customWidth="1"/>
    <col min="25" max="26" width="8.85546875" style="19"/>
    <col min="27" max="27" width="8.85546875" style="1"/>
  </cols>
  <sheetData>
    <row r="1" spans="1:27" ht="30">
      <c r="A1" s="64" t="s">
        <v>38</v>
      </c>
      <c r="B1" s="64" t="s">
        <v>128</v>
      </c>
      <c r="C1" s="64" t="s">
        <v>129</v>
      </c>
      <c r="D1" s="64" t="s">
        <v>130</v>
      </c>
      <c r="E1" s="64" t="s">
        <v>39</v>
      </c>
      <c r="F1" s="64" t="s">
        <v>40</v>
      </c>
      <c r="G1" s="65" t="s">
        <v>131</v>
      </c>
      <c r="H1" s="64" t="s">
        <v>41</v>
      </c>
      <c r="I1" s="65" t="s">
        <v>132</v>
      </c>
      <c r="J1" s="64" t="s">
        <v>42</v>
      </c>
      <c r="K1" s="65" t="s">
        <v>133</v>
      </c>
      <c r="L1" s="64" t="s">
        <v>43</v>
      </c>
      <c r="M1" s="65" t="s">
        <v>134</v>
      </c>
      <c r="N1" s="65" t="s">
        <v>44</v>
      </c>
      <c r="O1" s="65" t="s">
        <v>138</v>
      </c>
      <c r="P1" s="65" t="s">
        <v>135</v>
      </c>
      <c r="Q1" s="66" t="s">
        <v>136</v>
      </c>
      <c r="R1" s="64" t="s">
        <v>137</v>
      </c>
    </row>
    <row r="2" spans="1:27">
      <c r="A2" s="72" t="s">
        <v>48</v>
      </c>
      <c r="B2" s="129">
        <v>1</v>
      </c>
      <c r="C2" s="127" t="s">
        <v>441</v>
      </c>
      <c r="D2" s="67" t="str">
        <f>VLOOKUP(C2,'Athlete List'!A$2:B$122,2,FALSE)</f>
        <v>ETIN</v>
      </c>
      <c r="E2" s="68" t="s">
        <v>362</v>
      </c>
      <c r="F2" s="67">
        <v>0</v>
      </c>
      <c r="G2" s="69">
        <f t="shared" ref="G2:G65" si="0">F2*4</f>
        <v>0</v>
      </c>
      <c r="H2" s="67">
        <v>2</v>
      </c>
      <c r="I2" s="69">
        <f t="shared" ref="I2:I65" si="1">H2*3</f>
        <v>6</v>
      </c>
      <c r="J2" s="67">
        <v>2</v>
      </c>
      <c r="K2" s="69">
        <f t="shared" ref="K2:K65" si="2">J2*2</f>
        <v>4</v>
      </c>
      <c r="L2" s="67">
        <v>0</v>
      </c>
      <c r="M2" s="69">
        <f t="shared" ref="M2:M65" si="3">L2*1</f>
        <v>0</v>
      </c>
      <c r="N2" s="69">
        <f t="shared" ref="N2:N65" si="4">G2+I2+K2+M2</f>
        <v>10</v>
      </c>
      <c r="O2" s="70" t="str">
        <f t="shared" ref="O2:O65" si="5">IF(AND(OR(A2="Medley II"),AND(N2 &lt;=8, N2 &gt;= 6)),"D",IF(AND(OR(A2="Medley II"),AND(N2 &lt;=14, N2 &gt;= 9)),"C", IF(AND(OR(A2="Medley II"),AND(N2 &lt;=21, N2 &gt;= 15)),"B", IF(AND(OR(A2="Medley II"),AND(N2 &lt;=24, N2 &gt;= 22)),"A", IF(AND(OR(A2="Group I", A2="Twirl Team II", A2="Dancetwirl Team I", A2="Group II", A2="Medley I", A2="Solo Dance I", A2="Solo Dance II"),AND(N2 &lt;=7, N2 &gt;= 5)),"D", IF(AND(OR(A2="Group I", A2="Twirl Team II", A2="Dancetwirl Team I", A2="Group II", A2="Medley I", A2="Solo Dance I", A2="Solo Dance II"),AND(N2 &lt;=12, N2 &gt;= 8)),"C", IF(AND(OR(A2="Group I", A2="Twirl Team II", A2="Dancetwirl Team I", A2="Group II", A2="Medley I", A2="Solo Dance I", A2="Solo Dance II"),AND(N2 &lt;=17, N2 &gt;= 13)),"B", IF(AND(OR(A2="Group I", A2="Twirl Team II", A2="Dancetwirl Team I", A2="Group II", A2="Medley I", A2="Solo Dance I", A2="Solo Dance II"),AND(N2 &lt;=20, N2 &gt;= 18)),"A", IF(AND(OR(A2="Basic March I", A2="Basic March II", A2="Forward Motion I", A2="Forward Motion II", A2="Solo I", A2="Solo II", A2="2 Baton I", A2="2 Baton II"),AND(N2 &lt;=5, N2 &gt;= 4)),"D", IF(AND(OR(A2="Basic March I", A2="Basic March II", A2="Forward Motion I", A2="Forward Motion II", A2="Solo I", A2="Solo II", A2="2 Baton I", A2="2 Baton II"),AND(N2 &lt;=9, N2 &gt;= 6)),"C", IF(AND(OR(A2="Basic March I", A2="Basic March II", A2="Forward Motion I", A2="Forward Motion II", A2="Solo I", A2="Solo II", A2="2 Baton I", A2="2 Baton II"),AND(N2 &lt;=13, N2 &gt;= 10)),"B", IF(AND(OR(A2="Basic March I", A2="Basic March II", A2="Forward Motion I", A2="Forward Motion II", A2="Solo I", A2="Solo II", A2="2 Baton I", A2="2 Baton II"),AND(N2 &lt;=16, N2 &gt;= 14)),"A", ""))))))))))))</f>
        <v>B</v>
      </c>
      <c r="P2" s="70" t="str">
        <f>O2</f>
        <v>B</v>
      </c>
      <c r="Q2" s="71" t="s">
        <v>366</v>
      </c>
      <c r="R2" s="67" t="s">
        <v>164</v>
      </c>
    </row>
    <row r="3" spans="1:27">
      <c r="A3" s="72" t="s">
        <v>48</v>
      </c>
      <c r="B3" s="129">
        <v>1</v>
      </c>
      <c r="C3" s="130" t="s">
        <v>176</v>
      </c>
      <c r="D3" s="73" t="str">
        <f>VLOOKUP(C3,'Athlete List'!A$2:B$122,2,FALSE)</f>
        <v>Starlite</v>
      </c>
      <c r="E3" s="68" t="s">
        <v>362</v>
      </c>
      <c r="F3" s="73">
        <v>0</v>
      </c>
      <c r="G3" s="76">
        <f t="shared" si="0"/>
        <v>0</v>
      </c>
      <c r="H3" s="73">
        <v>1</v>
      </c>
      <c r="I3" s="76">
        <f t="shared" si="1"/>
        <v>3</v>
      </c>
      <c r="J3" s="73">
        <v>2</v>
      </c>
      <c r="K3" s="76">
        <f t="shared" si="2"/>
        <v>4</v>
      </c>
      <c r="L3" s="73">
        <v>1</v>
      </c>
      <c r="M3" s="76">
        <f t="shared" si="3"/>
        <v>1</v>
      </c>
      <c r="N3" s="76">
        <f t="shared" si="4"/>
        <v>8</v>
      </c>
      <c r="O3" s="77" t="str">
        <f t="shared" si="5"/>
        <v>C</v>
      </c>
      <c r="P3" s="70" t="str">
        <f>O3</f>
        <v>C</v>
      </c>
      <c r="Q3" s="71" t="s">
        <v>366</v>
      </c>
      <c r="R3" s="67" t="s">
        <v>164</v>
      </c>
      <c r="Y3"/>
      <c r="Z3"/>
      <c r="AA3"/>
    </row>
    <row r="4" spans="1:27">
      <c r="A4" s="72" t="s">
        <v>48</v>
      </c>
      <c r="B4" s="129">
        <v>1</v>
      </c>
      <c r="C4" s="127" t="s">
        <v>180</v>
      </c>
      <c r="D4" s="73" t="str">
        <f>VLOOKUP(C4,'Athlete List'!A$2:B$122,2,FALSE)</f>
        <v>FUS</v>
      </c>
      <c r="E4" s="68" t="s">
        <v>362</v>
      </c>
      <c r="F4" s="73">
        <v>0</v>
      </c>
      <c r="G4" s="76">
        <f>F4*4</f>
        <v>0</v>
      </c>
      <c r="H4" s="73">
        <v>1</v>
      </c>
      <c r="I4" s="76">
        <f t="shared" si="1"/>
        <v>3</v>
      </c>
      <c r="J4" s="73">
        <v>3</v>
      </c>
      <c r="K4" s="76">
        <f t="shared" si="2"/>
        <v>6</v>
      </c>
      <c r="L4" s="73">
        <v>0</v>
      </c>
      <c r="M4" s="76">
        <f t="shared" si="3"/>
        <v>0</v>
      </c>
      <c r="N4" s="76">
        <f t="shared" si="4"/>
        <v>9</v>
      </c>
      <c r="O4" s="77" t="str">
        <f t="shared" si="5"/>
        <v>C</v>
      </c>
      <c r="P4" s="70" t="str">
        <f t="shared" ref="P4:P66" si="6">O4</f>
        <v>C</v>
      </c>
      <c r="Q4" s="71" t="s">
        <v>366</v>
      </c>
      <c r="R4" s="67" t="s">
        <v>164</v>
      </c>
      <c r="Y4"/>
      <c r="Z4"/>
      <c r="AA4"/>
    </row>
    <row r="5" spans="1:27">
      <c r="A5" s="72" t="s">
        <v>48</v>
      </c>
      <c r="B5" s="129">
        <v>1</v>
      </c>
      <c r="C5" s="127" t="s">
        <v>184</v>
      </c>
      <c r="D5" s="67" t="str">
        <f>VLOOKUP(C5,'Athlete List'!A$2:B$122,2,FALSE)</f>
        <v>Starlite</v>
      </c>
      <c r="E5" s="68" t="s">
        <v>362</v>
      </c>
      <c r="F5" s="73">
        <v>0</v>
      </c>
      <c r="G5" s="76">
        <f t="shared" si="0"/>
        <v>0</v>
      </c>
      <c r="H5" s="73">
        <v>0</v>
      </c>
      <c r="I5" s="76">
        <f t="shared" si="1"/>
        <v>0</v>
      </c>
      <c r="J5" s="73">
        <v>3</v>
      </c>
      <c r="K5" s="76">
        <f t="shared" si="2"/>
        <v>6</v>
      </c>
      <c r="L5" s="73">
        <v>1</v>
      </c>
      <c r="M5" s="76">
        <f t="shared" si="3"/>
        <v>1</v>
      </c>
      <c r="N5" s="76">
        <f t="shared" si="4"/>
        <v>7</v>
      </c>
      <c r="O5" s="77" t="str">
        <f t="shared" si="5"/>
        <v>C</v>
      </c>
      <c r="P5" s="70" t="str">
        <f t="shared" si="6"/>
        <v>C</v>
      </c>
      <c r="Q5" s="71" t="s">
        <v>366</v>
      </c>
      <c r="R5" s="67" t="s">
        <v>164</v>
      </c>
      <c r="Y5"/>
      <c r="Z5"/>
      <c r="AA5"/>
    </row>
    <row r="6" spans="1:27">
      <c r="A6" s="72" t="s">
        <v>48</v>
      </c>
      <c r="B6" s="129">
        <v>1</v>
      </c>
      <c r="C6" s="127" t="s">
        <v>188</v>
      </c>
      <c r="D6" s="67" t="str">
        <f>VLOOKUP(C6,'Athlete List'!A$2:B$122,2,FALSE)</f>
        <v>FUS</v>
      </c>
      <c r="E6" s="68" t="s">
        <v>362</v>
      </c>
      <c r="F6" s="73">
        <v>2</v>
      </c>
      <c r="G6" s="76">
        <f t="shared" si="0"/>
        <v>8</v>
      </c>
      <c r="H6" s="73">
        <v>2</v>
      </c>
      <c r="I6" s="76">
        <f t="shared" si="1"/>
        <v>6</v>
      </c>
      <c r="J6" s="73">
        <v>0</v>
      </c>
      <c r="K6" s="76">
        <f t="shared" si="2"/>
        <v>0</v>
      </c>
      <c r="L6" s="73">
        <v>0</v>
      </c>
      <c r="M6" s="76">
        <f t="shared" si="3"/>
        <v>0</v>
      </c>
      <c r="N6" s="76">
        <f t="shared" si="4"/>
        <v>14</v>
      </c>
      <c r="O6" s="77" t="str">
        <f t="shared" si="5"/>
        <v>A</v>
      </c>
      <c r="P6" s="70" t="str">
        <f t="shared" si="6"/>
        <v>A</v>
      </c>
      <c r="Q6" s="71" t="s">
        <v>366</v>
      </c>
      <c r="R6" s="67" t="s">
        <v>164</v>
      </c>
      <c r="Y6"/>
      <c r="Z6"/>
      <c r="AA6"/>
    </row>
    <row r="7" spans="1:27">
      <c r="A7" s="72" t="s">
        <v>48</v>
      </c>
      <c r="B7" s="129">
        <v>1</v>
      </c>
      <c r="C7" s="127" t="s">
        <v>192</v>
      </c>
      <c r="D7" s="67" t="str">
        <f>VLOOKUP(C7,'Athlete List'!A$2:B$122,2,FALSE)</f>
        <v>ETIN</v>
      </c>
      <c r="E7" s="68" t="s">
        <v>362</v>
      </c>
      <c r="F7" s="73">
        <v>0</v>
      </c>
      <c r="G7" s="76">
        <f t="shared" si="0"/>
        <v>0</v>
      </c>
      <c r="H7" s="73">
        <v>2</v>
      </c>
      <c r="I7" s="76">
        <f t="shared" si="1"/>
        <v>6</v>
      </c>
      <c r="J7" s="73">
        <v>2</v>
      </c>
      <c r="K7" s="76">
        <f t="shared" si="2"/>
        <v>4</v>
      </c>
      <c r="L7" s="73">
        <v>0</v>
      </c>
      <c r="M7" s="76">
        <f t="shared" si="3"/>
        <v>0</v>
      </c>
      <c r="N7" s="76">
        <f t="shared" si="4"/>
        <v>10</v>
      </c>
      <c r="O7" s="77" t="str">
        <f t="shared" si="5"/>
        <v>B</v>
      </c>
      <c r="P7" s="70" t="str">
        <f t="shared" si="6"/>
        <v>B</v>
      </c>
      <c r="Q7" s="71" t="s">
        <v>366</v>
      </c>
      <c r="R7" s="67" t="s">
        <v>164</v>
      </c>
    </row>
    <row r="8" spans="1:27">
      <c r="A8" s="72" t="s">
        <v>48</v>
      </c>
      <c r="B8" s="73">
        <v>2</v>
      </c>
      <c r="C8" s="127" t="s">
        <v>442</v>
      </c>
      <c r="D8" s="67" t="str">
        <f>VLOOKUP(C8,'Athlete List'!A$2:B$122,2,FALSE)</f>
        <v>ETIN</v>
      </c>
      <c r="E8" s="75" t="s">
        <v>363</v>
      </c>
      <c r="F8" s="73">
        <v>2</v>
      </c>
      <c r="G8" s="76">
        <f t="shared" si="0"/>
        <v>8</v>
      </c>
      <c r="H8" s="73">
        <v>2</v>
      </c>
      <c r="I8" s="76">
        <f t="shared" si="1"/>
        <v>6</v>
      </c>
      <c r="J8" s="73">
        <v>0</v>
      </c>
      <c r="K8" s="76">
        <f t="shared" si="2"/>
        <v>0</v>
      </c>
      <c r="L8" s="73">
        <v>0</v>
      </c>
      <c r="M8" s="76">
        <f t="shared" si="3"/>
        <v>0</v>
      </c>
      <c r="N8" s="76">
        <f t="shared" si="4"/>
        <v>14</v>
      </c>
      <c r="O8" s="77" t="str">
        <f t="shared" si="5"/>
        <v>A</v>
      </c>
      <c r="P8" s="70" t="str">
        <f t="shared" si="6"/>
        <v>A</v>
      </c>
      <c r="Q8" s="71" t="s">
        <v>366</v>
      </c>
      <c r="R8" s="67" t="s">
        <v>164</v>
      </c>
    </row>
    <row r="9" spans="1:27">
      <c r="A9" s="72" t="s">
        <v>48</v>
      </c>
      <c r="B9" s="73">
        <v>2</v>
      </c>
      <c r="C9" s="130" t="s">
        <v>177</v>
      </c>
      <c r="D9" s="67" t="str">
        <f>VLOOKUP(C9,'Athlete List'!A$2:B$122,2,FALSE)</f>
        <v>ETIN</v>
      </c>
      <c r="E9" s="75" t="s">
        <v>363</v>
      </c>
      <c r="F9" s="73">
        <v>3</v>
      </c>
      <c r="G9" s="76">
        <f t="shared" si="0"/>
        <v>12</v>
      </c>
      <c r="H9" s="73">
        <v>1</v>
      </c>
      <c r="I9" s="76">
        <f t="shared" si="1"/>
        <v>3</v>
      </c>
      <c r="J9" s="73">
        <v>0</v>
      </c>
      <c r="K9" s="76">
        <f t="shared" si="2"/>
        <v>0</v>
      </c>
      <c r="L9" s="73">
        <v>0</v>
      </c>
      <c r="M9" s="76">
        <f t="shared" si="3"/>
        <v>0</v>
      </c>
      <c r="N9" s="76">
        <f t="shared" si="4"/>
        <v>15</v>
      </c>
      <c r="O9" s="77" t="str">
        <f t="shared" si="5"/>
        <v>A</v>
      </c>
      <c r="P9" s="70" t="str">
        <f t="shared" si="6"/>
        <v>A</v>
      </c>
      <c r="Q9" s="71" t="s">
        <v>366</v>
      </c>
      <c r="R9" s="67" t="s">
        <v>164</v>
      </c>
    </row>
    <row r="10" spans="1:27">
      <c r="A10" s="72" t="s">
        <v>48</v>
      </c>
      <c r="B10" s="73">
        <v>2</v>
      </c>
      <c r="C10" s="127" t="s">
        <v>181</v>
      </c>
      <c r="D10" s="67" t="str">
        <f>VLOOKUP(C10,'Athlete List'!A$2:B$122,2,FALSE)</f>
        <v>ETIN</v>
      </c>
      <c r="E10" s="75" t="s">
        <v>363</v>
      </c>
      <c r="F10" s="73">
        <v>3</v>
      </c>
      <c r="G10" s="76">
        <f t="shared" si="0"/>
        <v>12</v>
      </c>
      <c r="H10" s="73">
        <v>1</v>
      </c>
      <c r="I10" s="76">
        <f t="shared" si="1"/>
        <v>3</v>
      </c>
      <c r="J10" s="73">
        <v>0</v>
      </c>
      <c r="K10" s="76">
        <f t="shared" si="2"/>
        <v>0</v>
      </c>
      <c r="L10" s="73">
        <v>0</v>
      </c>
      <c r="M10" s="76">
        <f t="shared" si="3"/>
        <v>0</v>
      </c>
      <c r="N10" s="76">
        <f t="shared" si="4"/>
        <v>15</v>
      </c>
      <c r="O10" s="77" t="str">
        <f t="shared" si="5"/>
        <v>A</v>
      </c>
      <c r="P10" s="70" t="str">
        <f t="shared" si="6"/>
        <v>A</v>
      </c>
      <c r="Q10" s="71" t="s">
        <v>366</v>
      </c>
      <c r="R10" s="67" t="s">
        <v>164</v>
      </c>
    </row>
    <row r="11" spans="1:27">
      <c r="A11" s="72" t="s">
        <v>48</v>
      </c>
      <c r="B11" s="73">
        <v>2</v>
      </c>
      <c r="C11" s="127" t="s">
        <v>185</v>
      </c>
      <c r="D11" s="67" t="str">
        <f>VLOOKUP(C11,'Athlete List'!A$2:B$122,2,FALSE)</f>
        <v>Starlite</v>
      </c>
      <c r="E11" s="75" t="s">
        <v>363</v>
      </c>
      <c r="F11" s="73">
        <v>1</v>
      </c>
      <c r="G11" s="76">
        <f t="shared" si="0"/>
        <v>4</v>
      </c>
      <c r="H11" s="73">
        <v>1</v>
      </c>
      <c r="I11" s="76">
        <f t="shared" si="1"/>
        <v>3</v>
      </c>
      <c r="J11" s="73">
        <v>2</v>
      </c>
      <c r="K11" s="76">
        <f t="shared" si="2"/>
        <v>4</v>
      </c>
      <c r="L11" s="73">
        <v>0</v>
      </c>
      <c r="M11" s="76">
        <f t="shared" si="3"/>
        <v>0</v>
      </c>
      <c r="N11" s="76">
        <f t="shared" si="4"/>
        <v>11</v>
      </c>
      <c r="O11" s="77" t="str">
        <f t="shared" si="5"/>
        <v>B</v>
      </c>
      <c r="P11" s="70" t="str">
        <f t="shared" si="6"/>
        <v>B</v>
      </c>
      <c r="Q11" s="71" t="s">
        <v>366</v>
      </c>
      <c r="R11" s="67" t="s">
        <v>164</v>
      </c>
    </row>
    <row r="12" spans="1:27">
      <c r="A12" s="72" t="s">
        <v>48</v>
      </c>
      <c r="B12" s="73">
        <v>2</v>
      </c>
      <c r="C12" s="219" t="s">
        <v>211</v>
      </c>
      <c r="D12" s="67" t="str">
        <f>VLOOKUP(C12,'Athlete List'!A$2:B$122,2,FALSE)</f>
        <v>ATLK</v>
      </c>
      <c r="E12" s="75" t="s">
        <v>363</v>
      </c>
      <c r="F12" s="73">
        <v>3</v>
      </c>
      <c r="G12" s="76">
        <f t="shared" si="0"/>
        <v>12</v>
      </c>
      <c r="H12" s="73">
        <v>1</v>
      </c>
      <c r="I12" s="76">
        <f t="shared" si="1"/>
        <v>3</v>
      </c>
      <c r="J12" s="73">
        <v>0</v>
      </c>
      <c r="K12" s="76">
        <f t="shared" si="2"/>
        <v>0</v>
      </c>
      <c r="L12" s="73">
        <v>0</v>
      </c>
      <c r="M12" s="76">
        <f t="shared" si="3"/>
        <v>0</v>
      </c>
      <c r="N12" s="76">
        <f t="shared" si="4"/>
        <v>15</v>
      </c>
      <c r="O12" s="77" t="str">
        <f t="shared" si="5"/>
        <v>A</v>
      </c>
      <c r="P12" s="70" t="str">
        <f t="shared" si="6"/>
        <v>A</v>
      </c>
      <c r="Q12" s="71" t="s">
        <v>366</v>
      </c>
      <c r="R12" s="67" t="s">
        <v>164</v>
      </c>
    </row>
    <row r="13" spans="1:27">
      <c r="A13" s="72" t="s">
        <v>48</v>
      </c>
      <c r="B13" s="73">
        <v>2</v>
      </c>
      <c r="C13" s="127" t="s">
        <v>193</v>
      </c>
      <c r="D13" s="67" t="str">
        <f>VLOOKUP(C13,'Athlete List'!A$2:B$122,2,FALSE)</f>
        <v>ETIN</v>
      </c>
      <c r="E13" s="75" t="s">
        <v>363</v>
      </c>
      <c r="F13" s="73">
        <v>0</v>
      </c>
      <c r="G13" s="76">
        <f t="shared" si="0"/>
        <v>0</v>
      </c>
      <c r="H13" s="73">
        <v>0</v>
      </c>
      <c r="I13" s="76">
        <f t="shared" si="1"/>
        <v>0</v>
      </c>
      <c r="J13" s="73">
        <v>2</v>
      </c>
      <c r="K13" s="76">
        <f t="shared" si="2"/>
        <v>4</v>
      </c>
      <c r="L13" s="73">
        <v>2</v>
      </c>
      <c r="M13" s="76">
        <f t="shared" si="3"/>
        <v>2</v>
      </c>
      <c r="N13" s="76">
        <f t="shared" si="4"/>
        <v>6</v>
      </c>
      <c r="O13" s="77" t="str">
        <f t="shared" si="5"/>
        <v>C</v>
      </c>
      <c r="P13" s="70" t="str">
        <f t="shared" si="6"/>
        <v>C</v>
      </c>
      <c r="Q13" s="71" t="s">
        <v>366</v>
      </c>
      <c r="R13" s="67" t="s">
        <v>164</v>
      </c>
    </row>
    <row r="14" spans="1:27">
      <c r="A14" s="72" t="s">
        <v>48</v>
      </c>
      <c r="B14" s="73">
        <v>3</v>
      </c>
      <c r="C14" s="130" t="s">
        <v>174</v>
      </c>
      <c r="D14" s="67" t="str">
        <f>VLOOKUP(C14,'Athlete List'!A$2:B$122,2,FALSE)</f>
        <v>FUS</v>
      </c>
      <c r="E14" s="75" t="s">
        <v>364</v>
      </c>
      <c r="F14" s="73">
        <v>0</v>
      </c>
      <c r="G14" s="76">
        <f t="shared" si="0"/>
        <v>0</v>
      </c>
      <c r="H14" s="73">
        <v>2</v>
      </c>
      <c r="I14" s="76">
        <f t="shared" si="1"/>
        <v>6</v>
      </c>
      <c r="J14" s="73">
        <v>2</v>
      </c>
      <c r="K14" s="76">
        <f t="shared" si="2"/>
        <v>4</v>
      </c>
      <c r="L14" s="73">
        <v>0</v>
      </c>
      <c r="M14" s="76">
        <f t="shared" si="3"/>
        <v>0</v>
      </c>
      <c r="N14" s="76">
        <f t="shared" si="4"/>
        <v>10</v>
      </c>
      <c r="O14" s="77" t="str">
        <f t="shared" si="5"/>
        <v>B</v>
      </c>
      <c r="P14" s="70" t="str">
        <f t="shared" si="6"/>
        <v>B</v>
      </c>
      <c r="Q14" s="71" t="s">
        <v>366</v>
      </c>
      <c r="R14" s="67" t="s">
        <v>164</v>
      </c>
    </row>
    <row r="15" spans="1:27">
      <c r="A15" s="72" t="s">
        <v>48</v>
      </c>
      <c r="B15" s="73">
        <v>3</v>
      </c>
      <c r="C15" s="130" t="s">
        <v>178</v>
      </c>
      <c r="D15" s="67" t="str">
        <f>VLOOKUP(C15,'Athlete List'!A$2:B$122,2,FALSE)</f>
        <v>ETIN</v>
      </c>
      <c r="E15" s="75" t="s">
        <v>364</v>
      </c>
      <c r="F15" s="73">
        <v>1</v>
      </c>
      <c r="G15" s="76">
        <f t="shared" si="0"/>
        <v>4</v>
      </c>
      <c r="H15" s="73">
        <v>2</v>
      </c>
      <c r="I15" s="76">
        <f t="shared" si="1"/>
        <v>6</v>
      </c>
      <c r="J15" s="73">
        <v>1</v>
      </c>
      <c r="K15" s="76">
        <f t="shared" si="2"/>
        <v>2</v>
      </c>
      <c r="L15" s="73">
        <v>0</v>
      </c>
      <c r="M15" s="76">
        <f t="shared" si="3"/>
        <v>0</v>
      </c>
      <c r="N15" s="76">
        <f t="shared" si="4"/>
        <v>12</v>
      </c>
      <c r="O15" s="77" t="str">
        <f t="shared" si="5"/>
        <v>B</v>
      </c>
      <c r="P15" s="70" t="str">
        <f t="shared" si="6"/>
        <v>B</v>
      </c>
      <c r="Q15" s="71" t="s">
        <v>366</v>
      </c>
      <c r="R15" s="67" t="s">
        <v>164</v>
      </c>
    </row>
    <row r="16" spans="1:27">
      <c r="A16" s="72" t="s">
        <v>48</v>
      </c>
      <c r="B16" s="73">
        <v>3</v>
      </c>
      <c r="C16" s="127" t="s">
        <v>182</v>
      </c>
      <c r="D16" s="67" t="str">
        <f>VLOOKUP(C16,'Athlete List'!A$2:B$123,2,FALSE)</f>
        <v>Starlite</v>
      </c>
      <c r="E16" s="75" t="s">
        <v>364</v>
      </c>
      <c r="F16" s="73">
        <v>1</v>
      </c>
      <c r="G16" s="76">
        <f t="shared" si="0"/>
        <v>4</v>
      </c>
      <c r="H16" s="73">
        <v>3</v>
      </c>
      <c r="I16" s="76">
        <f t="shared" si="1"/>
        <v>9</v>
      </c>
      <c r="J16" s="73">
        <v>0</v>
      </c>
      <c r="K16" s="76">
        <f t="shared" si="2"/>
        <v>0</v>
      </c>
      <c r="L16" s="73">
        <v>0</v>
      </c>
      <c r="M16" s="76">
        <f t="shared" si="3"/>
        <v>0</v>
      </c>
      <c r="N16" s="76">
        <f t="shared" si="4"/>
        <v>13</v>
      </c>
      <c r="O16" s="77" t="str">
        <f t="shared" si="5"/>
        <v>B</v>
      </c>
      <c r="P16" s="70" t="str">
        <f t="shared" si="6"/>
        <v>B</v>
      </c>
      <c r="Q16" s="71" t="s">
        <v>366</v>
      </c>
      <c r="R16" s="67" t="s">
        <v>164</v>
      </c>
    </row>
    <row r="17" spans="1:18">
      <c r="A17" s="72" t="s">
        <v>48</v>
      </c>
      <c r="B17" s="73">
        <v>3</v>
      </c>
      <c r="C17" s="127" t="s">
        <v>186</v>
      </c>
      <c r="D17" s="67" t="str">
        <f>VLOOKUP(C17,'Athlete List'!A$2:B$122,2,FALSE)</f>
        <v>FUS</v>
      </c>
      <c r="E17" s="75" t="s">
        <v>364</v>
      </c>
      <c r="F17" s="73">
        <v>1</v>
      </c>
      <c r="G17" s="76">
        <f t="shared" si="0"/>
        <v>4</v>
      </c>
      <c r="H17" s="73">
        <v>3</v>
      </c>
      <c r="I17" s="76">
        <f t="shared" si="1"/>
        <v>9</v>
      </c>
      <c r="J17" s="73">
        <v>0</v>
      </c>
      <c r="K17" s="76">
        <f t="shared" si="2"/>
        <v>0</v>
      </c>
      <c r="L17" s="73">
        <v>0</v>
      </c>
      <c r="M17" s="76">
        <f t="shared" si="3"/>
        <v>0</v>
      </c>
      <c r="N17" s="76">
        <f t="shared" si="4"/>
        <v>13</v>
      </c>
      <c r="O17" s="77" t="str">
        <f t="shared" si="5"/>
        <v>B</v>
      </c>
      <c r="P17" s="70" t="str">
        <f t="shared" si="6"/>
        <v>B</v>
      </c>
      <c r="Q17" s="71" t="s">
        <v>366</v>
      </c>
      <c r="R17" s="67" t="s">
        <v>164</v>
      </c>
    </row>
    <row r="18" spans="1:18">
      <c r="A18" s="72" t="s">
        <v>48</v>
      </c>
      <c r="B18" s="73">
        <v>3</v>
      </c>
      <c r="C18" s="127" t="s">
        <v>190</v>
      </c>
      <c r="D18" s="67" t="str">
        <f>VLOOKUP(C18,'Athlete List'!A$2:B$122,2,FALSE)</f>
        <v>FUS</v>
      </c>
      <c r="E18" s="75" t="s">
        <v>364</v>
      </c>
      <c r="F18" s="73">
        <v>0</v>
      </c>
      <c r="G18" s="76">
        <f t="shared" si="0"/>
        <v>0</v>
      </c>
      <c r="H18" s="73">
        <v>4</v>
      </c>
      <c r="I18" s="76">
        <f t="shared" si="1"/>
        <v>12</v>
      </c>
      <c r="J18" s="73">
        <v>0</v>
      </c>
      <c r="K18" s="76">
        <f t="shared" si="2"/>
        <v>0</v>
      </c>
      <c r="L18" s="73">
        <v>0</v>
      </c>
      <c r="M18" s="76">
        <f t="shared" si="3"/>
        <v>0</v>
      </c>
      <c r="N18" s="76">
        <f t="shared" si="4"/>
        <v>12</v>
      </c>
      <c r="O18" s="77" t="str">
        <f t="shared" si="5"/>
        <v>B</v>
      </c>
      <c r="P18" s="70" t="str">
        <f t="shared" si="6"/>
        <v>B</v>
      </c>
      <c r="Q18" s="71" t="s">
        <v>366</v>
      </c>
      <c r="R18" s="67" t="s">
        <v>164</v>
      </c>
    </row>
    <row r="19" spans="1:18">
      <c r="A19" s="72" t="s">
        <v>48</v>
      </c>
      <c r="B19" s="73">
        <v>4</v>
      </c>
      <c r="C19" s="130" t="s">
        <v>175</v>
      </c>
      <c r="D19" s="67" t="str">
        <f>VLOOKUP(C19,'Athlete List'!A$2:B$122,2,FALSE)</f>
        <v>FUS</v>
      </c>
      <c r="E19" s="68" t="s">
        <v>365</v>
      </c>
      <c r="F19" s="73">
        <v>0</v>
      </c>
      <c r="G19" s="76">
        <f t="shared" si="0"/>
        <v>0</v>
      </c>
      <c r="H19" s="73">
        <v>0</v>
      </c>
      <c r="I19" s="76">
        <f t="shared" si="1"/>
        <v>0</v>
      </c>
      <c r="J19" s="73">
        <v>3</v>
      </c>
      <c r="K19" s="76">
        <f t="shared" si="2"/>
        <v>6</v>
      </c>
      <c r="L19" s="73">
        <v>1</v>
      </c>
      <c r="M19" s="76">
        <f t="shared" si="3"/>
        <v>1</v>
      </c>
      <c r="N19" s="76">
        <f t="shared" si="4"/>
        <v>7</v>
      </c>
      <c r="O19" s="77" t="str">
        <f t="shared" si="5"/>
        <v>C</v>
      </c>
      <c r="P19" s="70" t="str">
        <f t="shared" si="6"/>
        <v>C</v>
      </c>
      <c r="Q19" s="71" t="s">
        <v>366</v>
      </c>
      <c r="R19" s="67" t="s">
        <v>164</v>
      </c>
    </row>
    <row r="20" spans="1:18">
      <c r="A20" s="72" t="s">
        <v>48</v>
      </c>
      <c r="B20" s="73">
        <v>4</v>
      </c>
      <c r="C20" s="130" t="s">
        <v>179</v>
      </c>
      <c r="D20" s="67" t="str">
        <f>VLOOKUP(C20,'Athlete List'!A$2:B$122,2,FALSE)</f>
        <v>ATLK</v>
      </c>
      <c r="E20" s="68" t="s">
        <v>365</v>
      </c>
      <c r="F20" s="73">
        <v>0</v>
      </c>
      <c r="G20" s="76">
        <f t="shared" si="0"/>
        <v>0</v>
      </c>
      <c r="H20" s="73">
        <v>0</v>
      </c>
      <c r="I20" s="76">
        <f t="shared" si="1"/>
        <v>0</v>
      </c>
      <c r="J20" s="73">
        <v>3</v>
      </c>
      <c r="K20" s="76">
        <f t="shared" si="2"/>
        <v>6</v>
      </c>
      <c r="L20" s="73">
        <v>1</v>
      </c>
      <c r="M20" s="76">
        <f t="shared" si="3"/>
        <v>1</v>
      </c>
      <c r="N20" s="76">
        <f t="shared" si="4"/>
        <v>7</v>
      </c>
      <c r="O20" s="77" t="str">
        <f t="shared" si="5"/>
        <v>C</v>
      </c>
      <c r="P20" s="70" t="str">
        <f t="shared" si="6"/>
        <v>C</v>
      </c>
      <c r="Q20" s="71" t="s">
        <v>366</v>
      </c>
      <c r="R20" s="67" t="s">
        <v>164</v>
      </c>
    </row>
    <row r="21" spans="1:18">
      <c r="A21" s="72" t="s">
        <v>48</v>
      </c>
      <c r="B21" s="73">
        <v>4</v>
      </c>
      <c r="C21" s="127" t="s">
        <v>183</v>
      </c>
      <c r="D21" s="67" t="str">
        <f>VLOOKUP(C21,'Athlete List'!A$2:B$122,2,FALSE)</f>
        <v>ETIN</v>
      </c>
      <c r="E21" s="68" t="s">
        <v>365</v>
      </c>
      <c r="F21" s="73">
        <v>3</v>
      </c>
      <c r="G21" s="76">
        <f t="shared" si="0"/>
        <v>12</v>
      </c>
      <c r="H21" s="73">
        <v>1</v>
      </c>
      <c r="I21" s="76">
        <f t="shared" si="1"/>
        <v>3</v>
      </c>
      <c r="J21" s="73">
        <v>0</v>
      </c>
      <c r="K21" s="76">
        <f t="shared" si="2"/>
        <v>0</v>
      </c>
      <c r="L21" s="73">
        <v>0</v>
      </c>
      <c r="M21" s="76">
        <f t="shared" si="3"/>
        <v>0</v>
      </c>
      <c r="N21" s="76">
        <f t="shared" si="4"/>
        <v>15</v>
      </c>
      <c r="O21" s="77" t="str">
        <f t="shared" si="5"/>
        <v>A</v>
      </c>
      <c r="P21" s="70" t="str">
        <f t="shared" si="6"/>
        <v>A</v>
      </c>
      <c r="Q21" s="71" t="s">
        <v>366</v>
      </c>
      <c r="R21" s="67" t="s">
        <v>164</v>
      </c>
    </row>
    <row r="22" spans="1:18">
      <c r="A22" s="72" t="s">
        <v>48</v>
      </c>
      <c r="B22" s="73">
        <v>4</v>
      </c>
      <c r="C22" s="127" t="s">
        <v>187</v>
      </c>
      <c r="D22" s="67" t="str">
        <f>VLOOKUP(C22,'Athlete List'!A$2:B$122,2,FALSE)</f>
        <v>ATLK</v>
      </c>
      <c r="E22" s="68" t="s">
        <v>365</v>
      </c>
      <c r="F22" s="73">
        <v>0</v>
      </c>
      <c r="G22" s="76">
        <f t="shared" si="0"/>
        <v>0</v>
      </c>
      <c r="H22" s="73">
        <v>0</v>
      </c>
      <c r="I22" s="76">
        <f t="shared" si="1"/>
        <v>0</v>
      </c>
      <c r="J22" s="73">
        <v>3</v>
      </c>
      <c r="K22" s="76">
        <f t="shared" si="2"/>
        <v>6</v>
      </c>
      <c r="L22" s="73">
        <v>1</v>
      </c>
      <c r="M22" s="76">
        <f t="shared" si="3"/>
        <v>1</v>
      </c>
      <c r="N22" s="76">
        <f t="shared" si="4"/>
        <v>7</v>
      </c>
      <c r="O22" s="77" t="str">
        <f t="shared" si="5"/>
        <v>C</v>
      </c>
      <c r="P22" s="70" t="str">
        <f t="shared" si="6"/>
        <v>C</v>
      </c>
      <c r="Q22" s="71" t="s">
        <v>366</v>
      </c>
      <c r="R22" s="67" t="s">
        <v>164</v>
      </c>
    </row>
    <row r="23" spans="1:18">
      <c r="A23" s="72" t="s">
        <v>48</v>
      </c>
      <c r="B23" s="73">
        <v>4</v>
      </c>
      <c r="C23" s="127" t="s">
        <v>191</v>
      </c>
      <c r="D23" s="67" t="str">
        <f>VLOOKUP(C23,'Athlete List'!A$2:B$122,2,FALSE)</f>
        <v>ETIN</v>
      </c>
      <c r="E23" s="68" t="s">
        <v>365</v>
      </c>
      <c r="F23" s="73">
        <v>2</v>
      </c>
      <c r="G23" s="76">
        <f t="shared" si="0"/>
        <v>8</v>
      </c>
      <c r="H23" s="73">
        <v>1</v>
      </c>
      <c r="I23" s="76">
        <f t="shared" si="1"/>
        <v>3</v>
      </c>
      <c r="J23" s="73">
        <v>1</v>
      </c>
      <c r="K23" s="76">
        <f t="shared" si="2"/>
        <v>2</v>
      </c>
      <c r="L23" s="73">
        <v>0</v>
      </c>
      <c r="M23" s="76">
        <f t="shared" si="3"/>
        <v>0</v>
      </c>
      <c r="N23" s="76">
        <f t="shared" si="4"/>
        <v>13</v>
      </c>
      <c r="O23" s="77" t="str">
        <f t="shared" si="5"/>
        <v>B</v>
      </c>
      <c r="P23" s="70" t="str">
        <f t="shared" si="6"/>
        <v>B</v>
      </c>
      <c r="Q23" s="71" t="s">
        <v>366</v>
      </c>
      <c r="R23" s="67" t="s">
        <v>164</v>
      </c>
    </row>
    <row r="24" spans="1:18">
      <c r="A24" s="72" t="s">
        <v>48</v>
      </c>
      <c r="B24" s="73">
        <v>4</v>
      </c>
      <c r="C24" s="127" t="s">
        <v>194</v>
      </c>
      <c r="D24" s="67" t="str">
        <f>VLOOKUP(C24,'Athlete List'!A$2:B$122,2,FALSE)</f>
        <v>ETIN</v>
      </c>
      <c r="E24" s="68" t="s">
        <v>365</v>
      </c>
      <c r="F24" s="73">
        <v>2</v>
      </c>
      <c r="G24" s="76">
        <f t="shared" si="0"/>
        <v>8</v>
      </c>
      <c r="H24" s="73">
        <v>1</v>
      </c>
      <c r="I24" s="76">
        <f t="shared" si="1"/>
        <v>3</v>
      </c>
      <c r="J24" s="73">
        <v>1</v>
      </c>
      <c r="K24" s="76">
        <f t="shared" si="2"/>
        <v>2</v>
      </c>
      <c r="L24" s="73">
        <v>0</v>
      </c>
      <c r="M24" s="76">
        <f t="shared" si="3"/>
        <v>0</v>
      </c>
      <c r="N24" s="76">
        <f t="shared" si="4"/>
        <v>13</v>
      </c>
      <c r="O24" s="77" t="str">
        <f t="shared" si="5"/>
        <v>B</v>
      </c>
      <c r="P24" s="70" t="str">
        <f t="shared" si="6"/>
        <v>B</v>
      </c>
      <c r="Q24" s="71" t="s">
        <v>366</v>
      </c>
      <c r="R24" s="67" t="s">
        <v>164</v>
      </c>
    </row>
    <row r="25" spans="1:18">
      <c r="A25" s="72" t="s">
        <v>49</v>
      </c>
      <c r="B25" s="73">
        <v>1</v>
      </c>
      <c r="C25" s="130" t="s">
        <v>195</v>
      </c>
      <c r="D25" s="67" t="str">
        <f>VLOOKUP(C25,'Athlete List'!A$2:B$122,2,FALSE)</f>
        <v>ETIN</v>
      </c>
      <c r="E25" s="68" t="s">
        <v>362</v>
      </c>
      <c r="F25" s="73">
        <v>1</v>
      </c>
      <c r="G25" s="76">
        <f t="shared" si="0"/>
        <v>4</v>
      </c>
      <c r="H25" s="73">
        <v>2</v>
      </c>
      <c r="I25" s="76">
        <f t="shared" si="1"/>
        <v>6</v>
      </c>
      <c r="J25" s="73">
        <v>1</v>
      </c>
      <c r="K25" s="76">
        <f t="shared" si="2"/>
        <v>2</v>
      </c>
      <c r="L25" s="73">
        <v>0</v>
      </c>
      <c r="M25" s="76">
        <f t="shared" si="3"/>
        <v>0</v>
      </c>
      <c r="N25" s="76">
        <f t="shared" si="4"/>
        <v>12</v>
      </c>
      <c r="O25" s="77" t="str">
        <f t="shared" si="5"/>
        <v>B</v>
      </c>
      <c r="P25" s="70" t="str">
        <f t="shared" si="6"/>
        <v>B</v>
      </c>
      <c r="Q25" s="71" t="s">
        <v>366</v>
      </c>
      <c r="R25" s="67" t="s">
        <v>164</v>
      </c>
    </row>
    <row r="26" spans="1:18">
      <c r="A26" s="72" t="s">
        <v>49</v>
      </c>
      <c r="B26" s="73">
        <v>1</v>
      </c>
      <c r="C26" s="130" t="s">
        <v>199</v>
      </c>
      <c r="D26" s="67" t="str">
        <f>VLOOKUP(C26,'Athlete List'!A$2:B$122,2,FALSE)</f>
        <v>ATLK</v>
      </c>
      <c r="E26" s="68" t="s">
        <v>362</v>
      </c>
      <c r="F26" s="73">
        <v>2</v>
      </c>
      <c r="G26" s="76">
        <f t="shared" si="0"/>
        <v>8</v>
      </c>
      <c r="H26" s="73">
        <v>2</v>
      </c>
      <c r="I26" s="76">
        <f t="shared" si="1"/>
        <v>6</v>
      </c>
      <c r="J26" s="73">
        <v>0</v>
      </c>
      <c r="K26" s="76">
        <f t="shared" si="2"/>
        <v>0</v>
      </c>
      <c r="L26" s="73">
        <v>0</v>
      </c>
      <c r="M26" s="76">
        <f t="shared" si="3"/>
        <v>0</v>
      </c>
      <c r="N26" s="76">
        <f t="shared" si="4"/>
        <v>14</v>
      </c>
      <c r="O26" s="77" t="str">
        <f t="shared" si="5"/>
        <v>A</v>
      </c>
      <c r="P26" s="70" t="str">
        <f t="shared" si="6"/>
        <v>A</v>
      </c>
      <c r="Q26" s="71" t="s">
        <v>366</v>
      </c>
      <c r="R26" s="67" t="s">
        <v>164</v>
      </c>
    </row>
    <row r="27" spans="1:18">
      <c r="A27" s="72" t="s">
        <v>49</v>
      </c>
      <c r="B27" s="73">
        <v>1</v>
      </c>
      <c r="C27" s="130" t="s">
        <v>203</v>
      </c>
      <c r="D27" s="67" t="str">
        <f>VLOOKUP(C27,'Athlete List'!A$2:B$122,2,FALSE)</f>
        <v>ATLK</v>
      </c>
      <c r="E27" s="68" t="s">
        <v>362</v>
      </c>
      <c r="F27" s="73">
        <v>1</v>
      </c>
      <c r="G27" s="76">
        <f t="shared" si="0"/>
        <v>4</v>
      </c>
      <c r="H27" s="73">
        <v>2</v>
      </c>
      <c r="I27" s="76">
        <f t="shared" si="1"/>
        <v>6</v>
      </c>
      <c r="J27" s="73">
        <v>1</v>
      </c>
      <c r="K27" s="76">
        <f t="shared" si="2"/>
        <v>2</v>
      </c>
      <c r="L27" s="73">
        <v>0</v>
      </c>
      <c r="M27" s="76">
        <f t="shared" si="3"/>
        <v>0</v>
      </c>
      <c r="N27" s="76">
        <f t="shared" si="4"/>
        <v>12</v>
      </c>
      <c r="O27" s="77" t="str">
        <f t="shared" si="5"/>
        <v>B</v>
      </c>
      <c r="P27" s="70" t="str">
        <f t="shared" si="6"/>
        <v>B</v>
      </c>
      <c r="Q27" s="71" t="s">
        <v>366</v>
      </c>
      <c r="R27" s="67" t="s">
        <v>164</v>
      </c>
    </row>
    <row r="28" spans="1:18">
      <c r="A28" s="72" t="s">
        <v>49</v>
      </c>
      <c r="B28" s="73">
        <v>2</v>
      </c>
      <c r="C28" s="127" t="s">
        <v>196</v>
      </c>
      <c r="D28" s="67" t="str">
        <f>VLOOKUP(C28,'Athlete List'!A$2:B$122,2,FALSE)</f>
        <v>ATLK</v>
      </c>
      <c r="E28" s="75" t="s">
        <v>363</v>
      </c>
      <c r="F28" s="73">
        <v>4</v>
      </c>
      <c r="G28" s="76">
        <f t="shared" si="0"/>
        <v>16</v>
      </c>
      <c r="H28" s="73">
        <v>0</v>
      </c>
      <c r="I28" s="76">
        <f t="shared" si="1"/>
        <v>0</v>
      </c>
      <c r="J28" s="73">
        <v>0</v>
      </c>
      <c r="K28" s="76">
        <f t="shared" si="2"/>
        <v>0</v>
      </c>
      <c r="L28" s="73">
        <v>0</v>
      </c>
      <c r="M28" s="76">
        <f t="shared" si="3"/>
        <v>0</v>
      </c>
      <c r="N28" s="76">
        <f t="shared" si="4"/>
        <v>16</v>
      </c>
      <c r="O28" s="77" t="str">
        <f t="shared" si="5"/>
        <v>A</v>
      </c>
      <c r="P28" s="70" t="str">
        <f t="shared" si="6"/>
        <v>A</v>
      </c>
      <c r="Q28" s="71" t="s">
        <v>366</v>
      </c>
      <c r="R28" s="67" t="s">
        <v>164</v>
      </c>
    </row>
    <row r="29" spans="1:18">
      <c r="A29" s="72" t="s">
        <v>49</v>
      </c>
      <c r="B29" s="73">
        <v>2</v>
      </c>
      <c r="C29" s="130" t="s">
        <v>200</v>
      </c>
      <c r="D29" s="67" t="str">
        <f>VLOOKUP(C29,'Athlete List'!A$2:B$122,2,FALSE)</f>
        <v>ETIN</v>
      </c>
      <c r="E29" s="75" t="s">
        <v>363</v>
      </c>
      <c r="F29" s="73">
        <v>0</v>
      </c>
      <c r="G29" s="76">
        <f t="shared" si="0"/>
        <v>0</v>
      </c>
      <c r="H29" s="73">
        <v>1</v>
      </c>
      <c r="I29" s="76">
        <f t="shared" si="1"/>
        <v>3</v>
      </c>
      <c r="J29" s="73">
        <v>1</v>
      </c>
      <c r="K29" s="76">
        <f t="shared" si="2"/>
        <v>2</v>
      </c>
      <c r="L29" s="73">
        <v>2</v>
      </c>
      <c r="M29" s="76">
        <f t="shared" si="3"/>
        <v>2</v>
      </c>
      <c r="N29" s="76">
        <f t="shared" si="4"/>
        <v>7</v>
      </c>
      <c r="O29" s="77" t="str">
        <f t="shared" si="5"/>
        <v>C</v>
      </c>
      <c r="P29" s="70" t="str">
        <f t="shared" si="6"/>
        <v>C</v>
      </c>
      <c r="Q29" s="71" t="s">
        <v>366</v>
      </c>
      <c r="R29" s="67" t="s">
        <v>164</v>
      </c>
    </row>
    <row r="30" spans="1:18">
      <c r="A30" s="72" t="s">
        <v>49</v>
      </c>
      <c r="B30" s="73">
        <v>2</v>
      </c>
      <c r="C30" s="130" t="s">
        <v>204</v>
      </c>
      <c r="D30" s="67" t="str">
        <f>VLOOKUP(C30,'Athlete List'!A$2:B$122,2,FALSE)</f>
        <v>ATLK</v>
      </c>
      <c r="E30" s="75" t="s">
        <v>363</v>
      </c>
      <c r="F30" s="73">
        <v>3</v>
      </c>
      <c r="G30" s="76">
        <f t="shared" si="0"/>
        <v>12</v>
      </c>
      <c r="H30" s="73">
        <v>1</v>
      </c>
      <c r="I30" s="76">
        <f t="shared" si="1"/>
        <v>3</v>
      </c>
      <c r="J30" s="73">
        <v>0</v>
      </c>
      <c r="K30" s="76">
        <f t="shared" si="2"/>
        <v>0</v>
      </c>
      <c r="L30" s="73">
        <v>0</v>
      </c>
      <c r="M30" s="76">
        <f t="shared" si="3"/>
        <v>0</v>
      </c>
      <c r="N30" s="76">
        <f t="shared" si="4"/>
        <v>15</v>
      </c>
      <c r="O30" s="77" t="str">
        <f t="shared" si="5"/>
        <v>A</v>
      </c>
      <c r="P30" s="70" t="str">
        <f t="shared" si="6"/>
        <v>A</v>
      </c>
      <c r="Q30" s="71" t="s">
        <v>366</v>
      </c>
      <c r="R30" s="67" t="s">
        <v>164</v>
      </c>
    </row>
    <row r="31" spans="1:18">
      <c r="A31" s="72" t="s">
        <v>49</v>
      </c>
      <c r="B31" s="73">
        <v>2</v>
      </c>
      <c r="C31" s="130" t="s">
        <v>207</v>
      </c>
      <c r="D31" s="67" t="str">
        <f>VLOOKUP(C31,'Athlete List'!A$2:B$122,2,FALSE)</f>
        <v>ETIN</v>
      </c>
      <c r="E31" s="75" t="s">
        <v>363</v>
      </c>
      <c r="F31" s="73">
        <v>1</v>
      </c>
      <c r="G31" s="76">
        <f t="shared" si="0"/>
        <v>4</v>
      </c>
      <c r="H31" s="73">
        <v>0</v>
      </c>
      <c r="I31" s="76">
        <f t="shared" si="1"/>
        <v>0</v>
      </c>
      <c r="J31" s="73">
        <v>1</v>
      </c>
      <c r="K31" s="76">
        <f t="shared" si="2"/>
        <v>2</v>
      </c>
      <c r="L31" s="73">
        <v>2</v>
      </c>
      <c r="M31" s="76">
        <f t="shared" si="3"/>
        <v>2</v>
      </c>
      <c r="N31" s="76">
        <f t="shared" si="4"/>
        <v>8</v>
      </c>
      <c r="O31" s="77" t="str">
        <f t="shared" si="5"/>
        <v>C</v>
      </c>
      <c r="P31" s="70" t="str">
        <f t="shared" si="6"/>
        <v>C</v>
      </c>
      <c r="Q31" s="71" t="s">
        <v>366</v>
      </c>
      <c r="R31" s="67" t="s">
        <v>164</v>
      </c>
    </row>
    <row r="32" spans="1:18">
      <c r="A32" s="72" t="s">
        <v>49</v>
      </c>
      <c r="B32" s="73">
        <v>3</v>
      </c>
      <c r="C32" s="130" t="s">
        <v>197</v>
      </c>
      <c r="D32" s="67" t="str">
        <f>VLOOKUP(C32,'Athlete List'!A$2:B$122,2,FALSE)</f>
        <v>ATLK</v>
      </c>
      <c r="E32" s="75" t="s">
        <v>364</v>
      </c>
      <c r="F32" s="73">
        <v>3</v>
      </c>
      <c r="G32" s="76">
        <f t="shared" si="0"/>
        <v>12</v>
      </c>
      <c r="H32" s="73">
        <v>1</v>
      </c>
      <c r="I32" s="76">
        <f t="shared" si="1"/>
        <v>3</v>
      </c>
      <c r="J32" s="73">
        <v>0</v>
      </c>
      <c r="K32" s="76">
        <f t="shared" si="2"/>
        <v>0</v>
      </c>
      <c r="L32" s="73">
        <v>0</v>
      </c>
      <c r="M32" s="76">
        <f t="shared" si="3"/>
        <v>0</v>
      </c>
      <c r="N32" s="76">
        <f t="shared" si="4"/>
        <v>15</v>
      </c>
      <c r="O32" s="77" t="str">
        <f t="shared" si="5"/>
        <v>A</v>
      </c>
      <c r="P32" s="70" t="str">
        <f t="shared" si="6"/>
        <v>A</v>
      </c>
      <c r="Q32" s="71" t="s">
        <v>366</v>
      </c>
      <c r="R32" s="67" t="s">
        <v>164</v>
      </c>
    </row>
    <row r="33" spans="1:18">
      <c r="A33" s="72" t="s">
        <v>49</v>
      </c>
      <c r="B33" s="73">
        <v>3</v>
      </c>
      <c r="C33" s="130" t="s">
        <v>201</v>
      </c>
      <c r="D33" s="67" t="str">
        <f>VLOOKUP(C33,'Athlete List'!A$2:B$122,2,FALSE)</f>
        <v>ATLK</v>
      </c>
      <c r="E33" s="75" t="s">
        <v>364</v>
      </c>
      <c r="F33" s="73">
        <v>1</v>
      </c>
      <c r="G33" s="76">
        <f t="shared" si="0"/>
        <v>4</v>
      </c>
      <c r="H33" s="73">
        <v>3</v>
      </c>
      <c r="I33" s="76">
        <f t="shared" si="1"/>
        <v>9</v>
      </c>
      <c r="J33" s="73">
        <v>0</v>
      </c>
      <c r="K33" s="76">
        <f t="shared" si="2"/>
        <v>0</v>
      </c>
      <c r="L33" s="73">
        <v>0</v>
      </c>
      <c r="M33" s="76">
        <f t="shared" si="3"/>
        <v>0</v>
      </c>
      <c r="N33" s="76">
        <f t="shared" si="4"/>
        <v>13</v>
      </c>
      <c r="O33" s="77" t="str">
        <f t="shared" si="5"/>
        <v>B</v>
      </c>
      <c r="P33" s="70" t="str">
        <f t="shared" si="6"/>
        <v>B</v>
      </c>
      <c r="Q33" s="71" t="s">
        <v>366</v>
      </c>
      <c r="R33" s="67" t="s">
        <v>164</v>
      </c>
    </row>
    <row r="34" spans="1:18">
      <c r="A34" s="72" t="s">
        <v>49</v>
      </c>
      <c r="B34" s="73">
        <v>3</v>
      </c>
      <c r="C34" s="130" t="s">
        <v>205</v>
      </c>
      <c r="D34" s="67" t="str">
        <f>VLOOKUP(C34,'Athlete List'!A$2:B$122,2,FALSE)</f>
        <v>ETIN</v>
      </c>
      <c r="E34" s="75" t="s">
        <v>364</v>
      </c>
      <c r="F34" s="73">
        <v>1</v>
      </c>
      <c r="G34" s="76">
        <f>F34*4</f>
        <v>4</v>
      </c>
      <c r="H34" s="73">
        <v>2</v>
      </c>
      <c r="I34" s="76">
        <f>H34*3</f>
        <v>6</v>
      </c>
      <c r="J34" s="73">
        <v>1</v>
      </c>
      <c r="K34" s="76">
        <f>J34*2</f>
        <v>2</v>
      </c>
      <c r="L34" s="73">
        <v>0</v>
      </c>
      <c r="M34" s="76">
        <f>L34*1</f>
        <v>0</v>
      </c>
      <c r="N34" s="76">
        <f>G34+I34+K34+M34</f>
        <v>12</v>
      </c>
      <c r="O34" s="77" t="str">
        <f t="shared" si="5"/>
        <v>B</v>
      </c>
      <c r="P34" s="70" t="str">
        <f t="shared" si="6"/>
        <v>B</v>
      </c>
      <c r="Q34" s="71" t="s">
        <v>366</v>
      </c>
      <c r="R34" s="67" t="s">
        <v>164</v>
      </c>
    </row>
    <row r="35" spans="1:18">
      <c r="A35" s="72" t="s">
        <v>49</v>
      </c>
      <c r="B35" s="73">
        <v>3</v>
      </c>
      <c r="C35" s="130" t="s">
        <v>208</v>
      </c>
      <c r="D35" s="67" t="str">
        <f>VLOOKUP(C35,'Athlete List'!A$2:B$122,2,FALSE)</f>
        <v>ETIN</v>
      </c>
      <c r="E35" s="75" t="s">
        <v>364</v>
      </c>
      <c r="F35" s="73">
        <v>0</v>
      </c>
      <c r="G35" s="76">
        <f t="shared" si="0"/>
        <v>0</v>
      </c>
      <c r="H35" s="73">
        <v>2</v>
      </c>
      <c r="I35" s="76">
        <f t="shared" si="1"/>
        <v>6</v>
      </c>
      <c r="J35" s="73">
        <v>2</v>
      </c>
      <c r="K35" s="76">
        <f t="shared" si="2"/>
        <v>4</v>
      </c>
      <c r="L35" s="73">
        <v>0</v>
      </c>
      <c r="M35" s="76">
        <f t="shared" si="3"/>
        <v>0</v>
      </c>
      <c r="N35" s="76">
        <f t="shared" si="4"/>
        <v>10</v>
      </c>
      <c r="O35" s="77" t="str">
        <f t="shared" si="5"/>
        <v>B</v>
      </c>
      <c r="P35" s="70" t="str">
        <f t="shared" si="6"/>
        <v>B</v>
      </c>
      <c r="Q35" s="71" t="s">
        <v>366</v>
      </c>
      <c r="R35" s="67" t="s">
        <v>164</v>
      </c>
    </row>
    <row r="36" spans="1:18">
      <c r="A36" s="72" t="s">
        <v>49</v>
      </c>
      <c r="B36" s="73">
        <v>4</v>
      </c>
      <c r="C36" s="130" t="s">
        <v>198</v>
      </c>
      <c r="D36" s="67" t="str">
        <f>VLOOKUP(C36,'Athlete List'!A$2:B$122,2,FALSE)</f>
        <v>ATLK</v>
      </c>
      <c r="E36" s="68" t="s">
        <v>365</v>
      </c>
      <c r="F36" s="73">
        <v>4</v>
      </c>
      <c r="G36" s="76">
        <f t="shared" si="0"/>
        <v>16</v>
      </c>
      <c r="H36" s="73">
        <v>0</v>
      </c>
      <c r="I36" s="76">
        <f t="shared" si="1"/>
        <v>0</v>
      </c>
      <c r="J36" s="73">
        <v>0</v>
      </c>
      <c r="K36" s="76">
        <f t="shared" si="2"/>
        <v>0</v>
      </c>
      <c r="L36" s="73">
        <v>0</v>
      </c>
      <c r="M36" s="76">
        <f t="shared" si="3"/>
        <v>0</v>
      </c>
      <c r="N36" s="76">
        <f t="shared" si="4"/>
        <v>16</v>
      </c>
      <c r="O36" s="77" t="str">
        <f t="shared" si="5"/>
        <v>A</v>
      </c>
      <c r="P36" s="70" t="str">
        <f t="shared" si="6"/>
        <v>A</v>
      </c>
      <c r="Q36" s="71" t="s">
        <v>366</v>
      </c>
      <c r="R36" s="67" t="s">
        <v>164</v>
      </c>
    </row>
    <row r="37" spans="1:18">
      <c r="A37" s="72" t="s">
        <v>49</v>
      </c>
      <c r="B37" s="73">
        <v>4</v>
      </c>
      <c r="C37" s="130" t="s">
        <v>202</v>
      </c>
      <c r="D37" s="67" t="str">
        <f>VLOOKUP(C37,'Athlete List'!A$2:B$122,2,FALSE)</f>
        <v>ETIN</v>
      </c>
      <c r="E37" s="68" t="s">
        <v>365</v>
      </c>
      <c r="F37" s="73">
        <v>0</v>
      </c>
      <c r="G37" s="76">
        <f t="shared" si="0"/>
        <v>0</v>
      </c>
      <c r="H37" s="73">
        <v>0</v>
      </c>
      <c r="I37" s="76">
        <f t="shared" si="1"/>
        <v>0</v>
      </c>
      <c r="J37" s="73">
        <v>2</v>
      </c>
      <c r="K37" s="76">
        <f t="shared" si="2"/>
        <v>4</v>
      </c>
      <c r="L37" s="73">
        <v>2</v>
      </c>
      <c r="M37" s="76">
        <f t="shared" si="3"/>
        <v>2</v>
      </c>
      <c r="N37" s="76">
        <f t="shared" si="4"/>
        <v>6</v>
      </c>
      <c r="O37" s="77" t="str">
        <f t="shared" si="5"/>
        <v>C</v>
      </c>
      <c r="P37" s="70" t="str">
        <f t="shared" si="6"/>
        <v>C</v>
      </c>
      <c r="Q37" s="71" t="s">
        <v>366</v>
      </c>
      <c r="R37" s="67" t="s">
        <v>164</v>
      </c>
    </row>
    <row r="38" spans="1:18">
      <c r="A38" s="72" t="s">
        <v>49</v>
      </c>
      <c r="B38" s="73">
        <v>4</v>
      </c>
      <c r="C38" s="130" t="s">
        <v>206</v>
      </c>
      <c r="D38" s="67" t="str">
        <f>VLOOKUP(C38,'Athlete List'!A$2:B$122,2,FALSE)</f>
        <v>ETIN</v>
      </c>
      <c r="E38" s="68" t="s">
        <v>365</v>
      </c>
      <c r="F38" s="73">
        <v>0</v>
      </c>
      <c r="G38" s="76">
        <f t="shared" si="0"/>
        <v>0</v>
      </c>
      <c r="H38" s="73">
        <v>0</v>
      </c>
      <c r="I38" s="76">
        <f t="shared" si="1"/>
        <v>0</v>
      </c>
      <c r="J38" s="73">
        <v>1</v>
      </c>
      <c r="K38" s="76">
        <f t="shared" si="2"/>
        <v>2</v>
      </c>
      <c r="L38" s="73">
        <v>3</v>
      </c>
      <c r="M38" s="76">
        <f t="shared" si="3"/>
        <v>3</v>
      </c>
      <c r="N38" s="76">
        <f t="shared" si="4"/>
        <v>5</v>
      </c>
      <c r="O38" s="77" t="str">
        <f t="shared" si="5"/>
        <v>D</v>
      </c>
      <c r="P38" s="70" t="str">
        <f t="shared" si="6"/>
        <v>D</v>
      </c>
      <c r="Q38" s="71" t="s">
        <v>366</v>
      </c>
      <c r="R38" s="67" t="s">
        <v>164</v>
      </c>
    </row>
    <row r="39" spans="1:18">
      <c r="A39" s="72" t="s">
        <v>49</v>
      </c>
      <c r="B39" s="73">
        <v>4</v>
      </c>
      <c r="C39" s="130" t="s">
        <v>209</v>
      </c>
      <c r="D39" s="67" t="str">
        <f>VLOOKUP(C39,'Athlete List'!A$2:B$122,2,FALSE)</f>
        <v>ATLK</v>
      </c>
      <c r="E39" s="68" t="s">
        <v>365</v>
      </c>
      <c r="F39" s="73">
        <v>2</v>
      </c>
      <c r="G39" s="76">
        <f t="shared" si="0"/>
        <v>8</v>
      </c>
      <c r="H39" s="73">
        <v>1</v>
      </c>
      <c r="I39" s="76">
        <f t="shared" si="1"/>
        <v>3</v>
      </c>
      <c r="J39" s="73">
        <v>0</v>
      </c>
      <c r="K39" s="76">
        <f t="shared" si="2"/>
        <v>0</v>
      </c>
      <c r="L39" s="73">
        <v>1</v>
      </c>
      <c r="M39" s="76">
        <f t="shared" si="3"/>
        <v>1</v>
      </c>
      <c r="N39" s="76">
        <f t="shared" si="4"/>
        <v>12</v>
      </c>
      <c r="O39" s="77" t="str">
        <f t="shared" si="5"/>
        <v>B</v>
      </c>
      <c r="P39" s="70" t="str">
        <f t="shared" si="6"/>
        <v>B</v>
      </c>
      <c r="Q39" s="71" t="s">
        <v>366</v>
      </c>
      <c r="R39" s="67" t="s">
        <v>164</v>
      </c>
    </row>
    <row r="40" spans="1:18">
      <c r="A40" s="72" t="s">
        <v>23</v>
      </c>
      <c r="B40" s="73">
        <v>1</v>
      </c>
      <c r="C40" s="132" t="s">
        <v>185</v>
      </c>
      <c r="D40" s="67" t="str">
        <f>VLOOKUP(C40,'Athlete List'!A$2:B$122,2,FALSE)</f>
        <v>Starlite</v>
      </c>
      <c r="E40" s="68" t="s">
        <v>362</v>
      </c>
      <c r="F40" s="73">
        <v>1</v>
      </c>
      <c r="G40" s="76">
        <f t="shared" si="0"/>
        <v>4</v>
      </c>
      <c r="H40" s="73">
        <v>3</v>
      </c>
      <c r="I40" s="76">
        <f t="shared" si="1"/>
        <v>9</v>
      </c>
      <c r="J40" s="73">
        <v>0</v>
      </c>
      <c r="K40" s="76">
        <f t="shared" si="2"/>
        <v>0</v>
      </c>
      <c r="L40" s="73">
        <v>0</v>
      </c>
      <c r="M40" s="76">
        <f t="shared" si="3"/>
        <v>0</v>
      </c>
      <c r="N40" s="76">
        <f t="shared" si="4"/>
        <v>13</v>
      </c>
      <c r="O40" s="77" t="str">
        <f t="shared" si="5"/>
        <v>B</v>
      </c>
      <c r="P40" s="70" t="str">
        <f t="shared" si="6"/>
        <v>B</v>
      </c>
      <c r="Q40" s="71" t="s">
        <v>366</v>
      </c>
      <c r="R40" s="67" t="s">
        <v>164</v>
      </c>
    </row>
    <row r="41" spans="1:18">
      <c r="A41" s="72" t="s">
        <v>23</v>
      </c>
      <c r="B41" s="73">
        <v>1</v>
      </c>
      <c r="C41" s="132" t="s">
        <v>205</v>
      </c>
      <c r="D41" s="67" t="str">
        <f>VLOOKUP(C41,'Athlete List'!A$2:B$122,2,FALSE)</f>
        <v>ETIN</v>
      </c>
      <c r="E41" s="68" t="s">
        <v>362</v>
      </c>
      <c r="F41" s="73">
        <v>4</v>
      </c>
      <c r="G41" s="76">
        <f t="shared" si="0"/>
        <v>16</v>
      </c>
      <c r="H41" s="73">
        <v>0</v>
      </c>
      <c r="I41" s="76">
        <f t="shared" si="1"/>
        <v>0</v>
      </c>
      <c r="J41" s="73">
        <v>0</v>
      </c>
      <c r="K41" s="76">
        <f t="shared" si="2"/>
        <v>0</v>
      </c>
      <c r="L41" s="73">
        <v>0</v>
      </c>
      <c r="M41" s="76">
        <f t="shared" si="3"/>
        <v>0</v>
      </c>
      <c r="N41" s="76">
        <f t="shared" si="4"/>
        <v>16</v>
      </c>
      <c r="O41" s="77" t="str">
        <f t="shared" si="5"/>
        <v>A</v>
      </c>
      <c r="P41" s="70" t="str">
        <f t="shared" si="6"/>
        <v>A</v>
      </c>
      <c r="Q41" s="71" t="s">
        <v>366</v>
      </c>
      <c r="R41" s="67" t="s">
        <v>164</v>
      </c>
    </row>
    <row r="42" spans="1:18">
      <c r="A42" s="72" t="s">
        <v>23</v>
      </c>
      <c r="B42" s="73">
        <v>1</v>
      </c>
      <c r="C42" s="132" t="s">
        <v>178</v>
      </c>
      <c r="D42" s="67" t="str">
        <f>VLOOKUP(C42,'Athlete List'!A$2:B$122,2,FALSE)</f>
        <v>ETIN</v>
      </c>
      <c r="E42" s="68" t="s">
        <v>362</v>
      </c>
      <c r="F42" s="73">
        <v>1</v>
      </c>
      <c r="G42" s="76">
        <f t="shared" si="0"/>
        <v>4</v>
      </c>
      <c r="H42" s="73">
        <v>3</v>
      </c>
      <c r="I42" s="76">
        <f t="shared" si="1"/>
        <v>9</v>
      </c>
      <c r="J42" s="73">
        <v>0</v>
      </c>
      <c r="K42" s="76">
        <f t="shared" si="2"/>
        <v>0</v>
      </c>
      <c r="L42" s="73">
        <v>0</v>
      </c>
      <c r="M42" s="76">
        <f t="shared" si="3"/>
        <v>0</v>
      </c>
      <c r="N42" s="76">
        <f t="shared" si="4"/>
        <v>13</v>
      </c>
      <c r="O42" s="77" t="str">
        <f t="shared" si="5"/>
        <v>B</v>
      </c>
      <c r="P42" s="70" t="str">
        <f t="shared" si="6"/>
        <v>B</v>
      </c>
      <c r="Q42" s="71" t="s">
        <v>366</v>
      </c>
      <c r="R42" s="67" t="s">
        <v>164</v>
      </c>
    </row>
    <row r="43" spans="1:18">
      <c r="A43" s="72" t="s">
        <v>23</v>
      </c>
      <c r="B43" s="73">
        <v>1</v>
      </c>
      <c r="C43" s="132" t="s">
        <v>442</v>
      </c>
      <c r="D43" s="67" t="str">
        <f>VLOOKUP(C43,'Athlete List'!A$2:B$122,2,FALSE)</f>
        <v>ETIN</v>
      </c>
      <c r="E43" s="68" t="s">
        <v>362</v>
      </c>
      <c r="F43" s="73">
        <v>4</v>
      </c>
      <c r="G43" s="76">
        <f t="shared" si="0"/>
        <v>16</v>
      </c>
      <c r="H43" s="73">
        <v>0</v>
      </c>
      <c r="I43" s="76">
        <f t="shared" si="1"/>
        <v>0</v>
      </c>
      <c r="J43" s="73">
        <v>0</v>
      </c>
      <c r="K43" s="76">
        <f t="shared" si="2"/>
        <v>0</v>
      </c>
      <c r="L43" s="73">
        <v>0</v>
      </c>
      <c r="M43" s="76">
        <f t="shared" si="3"/>
        <v>0</v>
      </c>
      <c r="N43" s="76">
        <f t="shared" si="4"/>
        <v>16</v>
      </c>
      <c r="O43" s="77" t="str">
        <f t="shared" si="5"/>
        <v>A</v>
      </c>
      <c r="P43" s="70" t="str">
        <f t="shared" si="6"/>
        <v>A</v>
      </c>
      <c r="Q43" s="71" t="s">
        <v>366</v>
      </c>
      <c r="R43" s="67" t="s">
        <v>164</v>
      </c>
    </row>
    <row r="44" spans="1:18">
      <c r="A44" s="72" t="s">
        <v>23</v>
      </c>
      <c r="B44" s="73">
        <v>1</v>
      </c>
      <c r="C44" s="132" t="s">
        <v>190</v>
      </c>
      <c r="D44" s="67" t="str">
        <f>VLOOKUP(C44,'Athlete List'!A$2:B$122,2,FALSE)</f>
        <v>FUS</v>
      </c>
      <c r="E44" s="68" t="s">
        <v>362</v>
      </c>
      <c r="F44" s="73">
        <v>1</v>
      </c>
      <c r="G44" s="76">
        <f t="shared" si="0"/>
        <v>4</v>
      </c>
      <c r="H44" s="73">
        <v>3</v>
      </c>
      <c r="I44" s="76">
        <f t="shared" si="1"/>
        <v>9</v>
      </c>
      <c r="J44" s="73">
        <v>0</v>
      </c>
      <c r="K44" s="76">
        <f t="shared" si="2"/>
        <v>0</v>
      </c>
      <c r="L44" s="73">
        <v>0</v>
      </c>
      <c r="M44" s="76">
        <f t="shared" si="3"/>
        <v>0</v>
      </c>
      <c r="N44" s="76">
        <f t="shared" si="4"/>
        <v>13</v>
      </c>
      <c r="O44" s="77" t="str">
        <f t="shared" si="5"/>
        <v>B</v>
      </c>
      <c r="P44" s="70" t="str">
        <f t="shared" si="6"/>
        <v>B</v>
      </c>
      <c r="Q44" s="71" t="s">
        <v>366</v>
      </c>
      <c r="R44" s="67" t="s">
        <v>164</v>
      </c>
    </row>
    <row r="45" spans="1:18">
      <c r="A45" s="72" t="s">
        <v>23</v>
      </c>
      <c r="B45" s="73">
        <v>1</v>
      </c>
      <c r="C45" s="132" t="s">
        <v>181</v>
      </c>
      <c r="D45" s="67" t="str">
        <f>VLOOKUP(C45,'Athlete List'!A$2:B$122,2,FALSE)</f>
        <v>ETIN</v>
      </c>
      <c r="E45" s="68" t="s">
        <v>362</v>
      </c>
      <c r="F45" s="73">
        <v>0</v>
      </c>
      <c r="G45" s="76">
        <f t="shared" si="0"/>
        <v>0</v>
      </c>
      <c r="H45" s="73">
        <v>4</v>
      </c>
      <c r="I45" s="76">
        <f t="shared" si="1"/>
        <v>12</v>
      </c>
      <c r="J45" s="73">
        <v>0</v>
      </c>
      <c r="K45" s="76">
        <f t="shared" si="2"/>
        <v>0</v>
      </c>
      <c r="L45" s="73">
        <v>0</v>
      </c>
      <c r="M45" s="76">
        <f t="shared" si="3"/>
        <v>0</v>
      </c>
      <c r="N45" s="76">
        <f t="shared" si="4"/>
        <v>12</v>
      </c>
      <c r="O45" s="77" t="str">
        <f t="shared" si="5"/>
        <v>B</v>
      </c>
      <c r="P45" s="70" t="str">
        <f t="shared" si="6"/>
        <v>B</v>
      </c>
      <c r="Q45" s="71" t="s">
        <v>366</v>
      </c>
      <c r="R45" s="67" t="s">
        <v>164</v>
      </c>
    </row>
    <row r="46" spans="1:18">
      <c r="A46" s="72" t="s">
        <v>23</v>
      </c>
      <c r="B46" s="73">
        <v>1</v>
      </c>
      <c r="C46" s="132" t="s">
        <v>208</v>
      </c>
      <c r="D46" s="67" t="str">
        <f>VLOOKUP(C46,'Athlete List'!A$2:B$122,2,FALSE)</f>
        <v>ETIN</v>
      </c>
      <c r="E46" s="68" t="s">
        <v>362</v>
      </c>
      <c r="F46" s="73">
        <v>4</v>
      </c>
      <c r="G46" s="76">
        <f t="shared" si="0"/>
        <v>16</v>
      </c>
      <c r="H46" s="73">
        <v>0</v>
      </c>
      <c r="I46" s="76">
        <f t="shared" si="1"/>
        <v>0</v>
      </c>
      <c r="J46" s="73">
        <v>0</v>
      </c>
      <c r="K46" s="76">
        <f t="shared" si="2"/>
        <v>0</v>
      </c>
      <c r="L46" s="73">
        <v>0</v>
      </c>
      <c r="M46" s="76">
        <f t="shared" si="3"/>
        <v>0</v>
      </c>
      <c r="N46" s="76">
        <f t="shared" si="4"/>
        <v>16</v>
      </c>
      <c r="O46" s="77" t="str">
        <f t="shared" si="5"/>
        <v>A</v>
      </c>
      <c r="P46" s="70" t="str">
        <f t="shared" si="6"/>
        <v>A</v>
      </c>
      <c r="Q46" s="71" t="s">
        <v>366</v>
      </c>
      <c r="R46" s="67" t="s">
        <v>164</v>
      </c>
    </row>
    <row r="47" spans="1:18">
      <c r="A47" s="72" t="s">
        <v>23</v>
      </c>
      <c r="B47" s="73">
        <v>1</v>
      </c>
      <c r="C47" s="132" t="s">
        <v>174</v>
      </c>
      <c r="D47" s="67" t="str">
        <f>VLOOKUP(C47,'Athlete List'!A$2:B$122,2,FALSE)</f>
        <v>FUS</v>
      </c>
      <c r="E47" s="68" t="s">
        <v>362</v>
      </c>
      <c r="F47" s="73">
        <v>3</v>
      </c>
      <c r="G47" s="76">
        <f t="shared" si="0"/>
        <v>12</v>
      </c>
      <c r="H47" s="73">
        <v>1</v>
      </c>
      <c r="I47" s="76">
        <f t="shared" si="1"/>
        <v>3</v>
      </c>
      <c r="J47" s="73">
        <v>0</v>
      </c>
      <c r="K47" s="76">
        <f t="shared" si="2"/>
        <v>0</v>
      </c>
      <c r="L47" s="73">
        <v>0</v>
      </c>
      <c r="M47" s="76">
        <f t="shared" si="3"/>
        <v>0</v>
      </c>
      <c r="N47" s="76">
        <f t="shared" si="4"/>
        <v>15</v>
      </c>
      <c r="O47" s="77" t="str">
        <f t="shared" si="5"/>
        <v>A</v>
      </c>
      <c r="P47" s="70" t="str">
        <f t="shared" si="6"/>
        <v>A</v>
      </c>
      <c r="Q47" s="71" t="s">
        <v>366</v>
      </c>
      <c r="R47" s="67" t="s">
        <v>164</v>
      </c>
    </row>
    <row r="48" spans="1:18">
      <c r="A48" s="72" t="s">
        <v>23</v>
      </c>
      <c r="B48" s="73">
        <v>2</v>
      </c>
      <c r="C48" s="132" t="s">
        <v>192</v>
      </c>
      <c r="D48" s="67" t="str">
        <f>VLOOKUP(C48,'Athlete List'!A$2:B$122,2,FALSE)</f>
        <v>ETIN</v>
      </c>
      <c r="E48" s="75" t="s">
        <v>363</v>
      </c>
      <c r="F48" s="73">
        <v>1</v>
      </c>
      <c r="G48" s="76">
        <f t="shared" si="0"/>
        <v>4</v>
      </c>
      <c r="H48" s="73">
        <v>2</v>
      </c>
      <c r="I48" s="76">
        <f t="shared" si="1"/>
        <v>6</v>
      </c>
      <c r="J48" s="73">
        <v>1</v>
      </c>
      <c r="K48" s="76">
        <f t="shared" si="2"/>
        <v>2</v>
      </c>
      <c r="L48" s="73">
        <v>0</v>
      </c>
      <c r="M48" s="76">
        <f t="shared" si="3"/>
        <v>0</v>
      </c>
      <c r="N48" s="76">
        <f t="shared" si="4"/>
        <v>12</v>
      </c>
      <c r="O48" s="77" t="str">
        <f t="shared" si="5"/>
        <v>B</v>
      </c>
      <c r="P48" s="70" t="str">
        <f t="shared" si="6"/>
        <v>B</v>
      </c>
      <c r="Q48" s="71" t="s">
        <v>366</v>
      </c>
      <c r="R48" s="67" t="s">
        <v>164</v>
      </c>
    </row>
    <row r="49" spans="1:18">
      <c r="A49" s="72" t="s">
        <v>23</v>
      </c>
      <c r="B49" s="73">
        <v>2</v>
      </c>
      <c r="C49" s="132" t="s">
        <v>186</v>
      </c>
      <c r="D49" s="67" t="str">
        <f>VLOOKUP(C49,'Athlete List'!A$2:B$122,2,FALSE)</f>
        <v>FUS</v>
      </c>
      <c r="E49" s="75" t="s">
        <v>363</v>
      </c>
      <c r="F49" s="73">
        <v>3</v>
      </c>
      <c r="G49" s="76">
        <f t="shared" si="0"/>
        <v>12</v>
      </c>
      <c r="H49" s="73">
        <v>1</v>
      </c>
      <c r="I49" s="76">
        <f t="shared" si="1"/>
        <v>3</v>
      </c>
      <c r="J49" s="73">
        <v>0</v>
      </c>
      <c r="K49" s="76">
        <f t="shared" si="2"/>
        <v>0</v>
      </c>
      <c r="L49" s="73">
        <v>0</v>
      </c>
      <c r="M49" s="76">
        <f t="shared" si="3"/>
        <v>0</v>
      </c>
      <c r="N49" s="76">
        <f t="shared" si="4"/>
        <v>15</v>
      </c>
      <c r="O49" s="77" t="str">
        <f t="shared" si="5"/>
        <v>A</v>
      </c>
      <c r="P49" s="70" t="str">
        <f t="shared" si="6"/>
        <v>A</v>
      </c>
      <c r="Q49" s="71" t="s">
        <v>366</v>
      </c>
      <c r="R49" s="67" t="s">
        <v>164</v>
      </c>
    </row>
    <row r="50" spans="1:18">
      <c r="A50" s="72" t="s">
        <v>23</v>
      </c>
      <c r="B50" s="73">
        <v>2</v>
      </c>
      <c r="C50" s="132" t="s">
        <v>441</v>
      </c>
      <c r="D50" s="67" t="str">
        <f>VLOOKUP(C50,'Athlete List'!A$2:B$122,2,FALSE)</f>
        <v>ETIN</v>
      </c>
      <c r="E50" s="75" t="s">
        <v>363</v>
      </c>
      <c r="F50" s="73">
        <v>0</v>
      </c>
      <c r="G50" s="76">
        <f t="shared" si="0"/>
        <v>0</v>
      </c>
      <c r="H50" s="73">
        <v>3</v>
      </c>
      <c r="I50" s="76">
        <f t="shared" si="1"/>
        <v>9</v>
      </c>
      <c r="J50" s="73">
        <v>1</v>
      </c>
      <c r="K50" s="76">
        <f t="shared" si="2"/>
        <v>2</v>
      </c>
      <c r="L50" s="73">
        <v>0</v>
      </c>
      <c r="M50" s="76">
        <f t="shared" si="3"/>
        <v>0</v>
      </c>
      <c r="N50" s="76">
        <f t="shared" si="4"/>
        <v>11</v>
      </c>
      <c r="O50" s="77" t="str">
        <f t="shared" si="5"/>
        <v>B</v>
      </c>
      <c r="P50" s="70" t="str">
        <f t="shared" si="6"/>
        <v>B</v>
      </c>
      <c r="Q50" s="71" t="s">
        <v>366</v>
      </c>
      <c r="R50" s="67" t="s">
        <v>164</v>
      </c>
    </row>
    <row r="51" spans="1:18">
      <c r="A51" s="72" t="s">
        <v>23</v>
      </c>
      <c r="B51" s="73">
        <v>2</v>
      </c>
      <c r="C51" s="132" t="s">
        <v>175</v>
      </c>
      <c r="D51" s="67" t="str">
        <f>VLOOKUP(C51,'Athlete List'!A$2:B$122,2,FALSE)</f>
        <v>FUS</v>
      </c>
      <c r="E51" s="75" t="s">
        <v>363</v>
      </c>
      <c r="F51" s="73">
        <v>1</v>
      </c>
      <c r="G51" s="76">
        <f t="shared" si="0"/>
        <v>4</v>
      </c>
      <c r="H51" s="73">
        <v>2</v>
      </c>
      <c r="I51" s="76">
        <f t="shared" si="1"/>
        <v>6</v>
      </c>
      <c r="J51" s="73">
        <v>1</v>
      </c>
      <c r="K51" s="76">
        <f t="shared" si="2"/>
        <v>2</v>
      </c>
      <c r="L51" s="73">
        <v>0</v>
      </c>
      <c r="M51" s="76">
        <f t="shared" si="3"/>
        <v>0</v>
      </c>
      <c r="N51" s="76">
        <f t="shared" si="4"/>
        <v>12</v>
      </c>
      <c r="O51" s="77" t="str">
        <f t="shared" si="5"/>
        <v>B</v>
      </c>
      <c r="P51" s="70" t="str">
        <f t="shared" si="6"/>
        <v>B</v>
      </c>
      <c r="Q51" s="71" t="s">
        <v>366</v>
      </c>
      <c r="R51" s="67" t="s">
        <v>164</v>
      </c>
    </row>
    <row r="52" spans="1:18">
      <c r="A52" s="72" t="s">
        <v>23</v>
      </c>
      <c r="B52" s="73">
        <v>2</v>
      </c>
      <c r="C52" s="132" t="s">
        <v>180</v>
      </c>
      <c r="D52" s="67" t="str">
        <f>VLOOKUP(C52,'Athlete List'!A$2:B$122,2,FALSE)</f>
        <v>FUS</v>
      </c>
      <c r="E52" s="75" t="s">
        <v>363</v>
      </c>
      <c r="F52" s="73">
        <v>0</v>
      </c>
      <c r="G52" s="76">
        <f t="shared" si="0"/>
        <v>0</v>
      </c>
      <c r="H52" s="73">
        <v>2</v>
      </c>
      <c r="I52" s="76">
        <f t="shared" si="1"/>
        <v>6</v>
      </c>
      <c r="J52" s="73">
        <v>2</v>
      </c>
      <c r="K52" s="76">
        <f t="shared" si="2"/>
        <v>4</v>
      </c>
      <c r="L52" s="73">
        <v>0</v>
      </c>
      <c r="M52" s="76">
        <f t="shared" si="3"/>
        <v>0</v>
      </c>
      <c r="N52" s="76">
        <f t="shared" si="4"/>
        <v>10</v>
      </c>
      <c r="O52" s="77" t="str">
        <f t="shared" si="5"/>
        <v>B</v>
      </c>
      <c r="P52" s="70" t="str">
        <f t="shared" si="6"/>
        <v>B</v>
      </c>
      <c r="Q52" s="71" t="s">
        <v>366</v>
      </c>
      <c r="R52" s="67" t="s">
        <v>164</v>
      </c>
    </row>
    <row r="53" spans="1:18">
      <c r="A53" s="72" t="s">
        <v>23</v>
      </c>
      <c r="B53" s="73">
        <v>2</v>
      </c>
      <c r="C53" s="132" t="s">
        <v>202</v>
      </c>
      <c r="D53" s="67" t="str">
        <f>VLOOKUP(C53,'Athlete List'!A$2:B$122,2,FALSE)</f>
        <v>ETIN</v>
      </c>
      <c r="E53" s="75" t="s">
        <v>363</v>
      </c>
      <c r="F53" s="73">
        <v>0</v>
      </c>
      <c r="G53" s="76">
        <f t="shared" si="0"/>
        <v>0</v>
      </c>
      <c r="H53" s="73">
        <v>1</v>
      </c>
      <c r="I53" s="76">
        <f t="shared" si="1"/>
        <v>3</v>
      </c>
      <c r="J53" s="73">
        <v>2</v>
      </c>
      <c r="K53" s="76">
        <f t="shared" si="2"/>
        <v>4</v>
      </c>
      <c r="L53" s="73">
        <v>1</v>
      </c>
      <c r="M53" s="76">
        <f t="shared" si="3"/>
        <v>1</v>
      </c>
      <c r="N53" s="76">
        <f t="shared" si="4"/>
        <v>8</v>
      </c>
      <c r="O53" s="77" t="str">
        <f t="shared" si="5"/>
        <v>C</v>
      </c>
      <c r="P53" s="70" t="str">
        <f t="shared" si="6"/>
        <v>C</v>
      </c>
      <c r="Q53" s="71" t="s">
        <v>366</v>
      </c>
      <c r="R53" s="67" t="s">
        <v>164</v>
      </c>
    </row>
    <row r="54" spans="1:18">
      <c r="A54" s="72" t="s">
        <v>23</v>
      </c>
      <c r="B54" s="73">
        <v>2</v>
      </c>
      <c r="C54" s="132" t="s">
        <v>210</v>
      </c>
      <c r="D54" s="67" t="str">
        <f>VLOOKUP(C54,'Athlete List'!A$2:B$122,2,FALSE)</f>
        <v>Starlite</v>
      </c>
      <c r="E54" s="75" t="s">
        <v>363</v>
      </c>
      <c r="F54" s="73">
        <v>0</v>
      </c>
      <c r="G54" s="76">
        <f t="shared" si="0"/>
        <v>0</v>
      </c>
      <c r="H54" s="73">
        <v>2</v>
      </c>
      <c r="I54" s="76">
        <f t="shared" si="1"/>
        <v>6</v>
      </c>
      <c r="J54" s="73">
        <v>2</v>
      </c>
      <c r="K54" s="76">
        <f t="shared" si="2"/>
        <v>4</v>
      </c>
      <c r="L54" s="73">
        <v>0</v>
      </c>
      <c r="M54" s="76">
        <f t="shared" si="3"/>
        <v>0</v>
      </c>
      <c r="N54" s="76">
        <f t="shared" si="4"/>
        <v>10</v>
      </c>
      <c r="O54" s="77" t="str">
        <f t="shared" si="5"/>
        <v>B</v>
      </c>
      <c r="P54" s="70" t="str">
        <f t="shared" si="6"/>
        <v>B</v>
      </c>
      <c r="Q54" s="71" t="s">
        <v>366</v>
      </c>
      <c r="R54" s="67" t="s">
        <v>164</v>
      </c>
    </row>
    <row r="55" spans="1:18">
      <c r="A55" s="72" t="s">
        <v>23</v>
      </c>
      <c r="B55" s="73">
        <v>2</v>
      </c>
      <c r="C55" s="132" t="s">
        <v>209</v>
      </c>
      <c r="D55" s="67" t="str">
        <f>VLOOKUP(C55,'Athlete List'!A$2:B$122,2,FALSE)</f>
        <v>ATLK</v>
      </c>
      <c r="E55" s="75" t="s">
        <v>363</v>
      </c>
      <c r="F55" s="73">
        <v>2</v>
      </c>
      <c r="G55" s="76">
        <f t="shared" si="0"/>
        <v>8</v>
      </c>
      <c r="H55" s="73">
        <v>1</v>
      </c>
      <c r="I55" s="76">
        <f t="shared" si="1"/>
        <v>3</v>
      </c>
      <c r="J55" s="73">
        <v>1</v>
      </c>
      <c r="K55" s="76">
        <f t="shared" si="2"/>
        <v>2</v>
      </c>
      <c r="L55" s="73">
        <v>0</v>
      </c>
      <c r="M55" s="76">
        <f t="shared" si="3"/>
        <v>0</v>
      </c>
      <c r="N55" s="76">
        <f t="shared" si="4"/>
        <v>13</v>
      </c>
      <c r="O55" s="77" t="str">
        <f t="shared" si="5"/>
        <v>B</v>
      </c>
      <c r="P55" s="70" t="str">
        <f t="shared" si="6"/>
        <v>B</v>
      </c>
      <c r="Q55" s="71" t="s">
        <v>366</v>
      </c>
      <c r="R55" s="67" t="s">
        <v>164</v>
      </c>
    </row>
    <row r="56" spans="1:18">
      <c r="A56" s="72" t="s">
        <v>23</v>
      </c>
      <c r="B56" s="73">
        <v>3</v>
      </c>
      <c r="C56" s="132" t="s">
        <v>187</v>
      </c>
      <c r="D56" s="67" t="str">
        <f>VLOOKUP(C56,'Athlete List'!A$2:B$122,2,FALSE)</f>
        <v>ATLK</v>
      </c>
      <c r="E56" s="75" t="s">
        <v>364</v>
      </c>
      <c r="F56" s="73">
        <v>0</v>
      </c>
      <c r="G56" s="76">
        <f t="shared" si="0"/>
        <v>0</v>
      </c>
      <c r="H56" s="73">
        <v>2</v>
      </c>
      <c r="I56" s="76">
        <f t="shared" si="1"/>
        <v>6</v>
      </c>
      <c r="J56" s="73">
        <v>2</v>
      </c>
      <c r="K56" s="76">
        <f t="shared" si="2"/>
        <v>4</v>
      </c>
      <c r="L56" s="73">
        <v>0</v>
      </c>
      <c r="M56" s="76">
        <f t="shared" si="3"/>
        <v>0</v>
      </c>
      <c r="N56" s="76">
        <f t="shared" si="4"/>
        <v>10</v>
      </c>
      <c r="O56" s="77" t="str">
        <f t="shared" si="5"/>
        <v>B</v>
      </c>
      <c r="P56" s="70" t="str">
        <f t="shared" si="6"/>
        <v>B</v>
      </c>
      <c r="Q56" s="71" t="s">
        <v>366</v>
      </c>
      <c r="R56" s="67" t="s">
        <v>164</v>
      </c>
    </row>
    <row r="57" spans="1:18">
      <c r="A57" s="72" t="s">
        <v>23</v>
      </c>
      <c r="B57" s="73">
        <v>3</v>
      </c>
      <c r="C57" s="132" t="s">
        <v>179</v>
      </c>
      <c r="D57" s="67" t="str">
        <f>VLOOKUP(C57,'Athlete List'!A$2:B$122,2,FALSE)</f>
        <v>ATLK</v>
      </c>
      <c r="E57" s="75" t="s">
        <v>364</v>
      </c>
      <c r="F57" s="73">
        <v>0</v>
      </c>
      <c r="G57" s="76">
        <f t="shared" si="0"/>
        <v>0</v>
      </c>
      <c r="H57" s="73">
        <v>2</v>
      </c>
      <c r="I57" s="76">
        <f t="shared" si="1"/>
        <v>6</v>
      </c>
      <c r="J57" s="73">
        <v>2</v>
      </c>
      <c r="K57" s="76">
        <f t="shared" si="2"/>
        <v>4</v>
      </c>
      <c r="L57" s="73">
        <v>0</v>
      </c>
      <c r="M57" s="76">
        <f t="shared" si="3"/>
        <v>0</v>
      </c>
      <c r="N57" s="76">
        <f t="shared" si="4"/>
        <v>10</v>
      </c>
      <c r="O57" s="77" t="str">
        <f t="shared" si="5"/>
        <v>B</v>
      </c>
      <c r="P57" s="70" t="str">
        <f t="shared" si="6"/>
        <v>B</v>
      </c>
      <c r="Q57" s="71" t="s">
        <v>366</v>
      </c>
      <c r="R57" s="67" t="s">
        <v>164</v>
      </c>
    </row>
    <row r="58" spans="1:18">
      <c r="A58" s="72" t="s">
        <v>23</v>
      </c>
      <c r="B58" s="73">
        <v>3</v>
      </c>
      <c r="C58" s="132" t="s">
        <v>194</v>
      </c>
      <c r="D58" s="67" t="str">
        <f>VLOOKUP(C58,'Athlete List'!A$2:B$122,2,FALSE)</f>
        <v>ETIN</v>
      </c>
      <c r="E58" s="75" t="s">
        <v>364</v>
      </c>
      <c r="F58" s="73">
        <v>1</v>
      </c>
      <c r="G58" s="76">
        <f t="shared" si="0"/>
        <v>4</v>
      </c>
      <c r="H58" s="73">
        <v>2</v>
      </c>
      <c r="I58" s="76">
        <f t="shared" si="1"/>
        <v>6</v>
      </c>
      <c r="J58" s="73">
        <v>1</v>
      </c>
      <c r="K58" s="76">
        <f t="shared" si="2"/>
        <v>2</v>
      </c>
      <c r="L58" s="73">
        <v>0</v>
      </c>
      <c r="M58" s="76">
        <f t="shared" si="3"/>
        <v>0</v>
      </c>
      <c r="N58" s="76">
        <f t="shared" si="4"/>
        <v>12</v>
      </c>
      <c r="O58" s="77" t="str">
        <f t="shared" si="5"/>
        <v>B</v>
      </c>
      <c r="P58" s="70" t="str">
        <f t="shared" si="6"/>
        <v>B</v>
      </c>
      <c r="Q58" s="71" t="s">
        <v>366</v>
      </c>
      <c r="R58" s="67" t="s">
        <v>164</v>
      </c>
    </row>
    <row r="59" spans="1:18">
      <c r="A59" s="72" t="s">
        <v>23</v>
      </c>
      <c r="B59" s="73">
        <v>3</v>
      </c>
      <c r="C59" s="132" t="s">
        <v>183</v>
      </c>
      <c r="D59" s="67" t="str">
        <f>VLOOKUP(C59,'Athlete List'!A$2:B$122,2,FALSE)</f>
        <v>ETIN</v>
      </c>
      <c r="E59" s="75" t="s">
        <v>364</v>
      </c>
      <c r="F59" s="73">
        <v>1</v>
      </c>
      <c r="G59" s="76">
        <f t="shared" si="0"/>
        <v>4</v>
      </c>
      <c r="H59" s="73">
        <v>2</v>
      </c>
      <c r="I59" s="76">
        <f t="shared" si="1"/>
        <v>6</v>
      </c>
      <c r="J59" s="73">
        <v>1</v>
      </c>
      <c r="K59" s="76">
        <f t="shared" si="2"/>
        <v>2</v>
      </c>
      <c r="L59" s="73">
        <v>0</v>
      </c>
      <c r="M59" s="76">
        <f t="shared" si="3"/>
        <v>0</v>
      </c>
      <c r="N59" s="76">
        <f t="shared" si="4"/>
        <v>12</v>
      </c>
      <c r="O59" s="77" t="str">
        <f t="shared" si="5"/>
        <v>B</v>
      </c>
      <c r="P59" s="70" t="str">
        <f t="shared" si="6"/>
        <v>B</v>
      </c>
      <c r="Q59" s="71" t="s">
        <v>366</v>
      </c>
      <c r="R59" s="67" t="s">
        <v>164</v>
      </c>
    </row>
    <row r="60" spans="1:18">
      <c r="A60" s="72" t="s">
        <v>23</v>
      </c>
      <c r="B60" s="73">
        <v>3</v>
      </c>
      <c r="C60" s="132" t="s">
        <v>195</v>
      </c>
      <c r="D60" s="67" t="str">
        <f>VLOOKUP(C60,'Athlete List'!A$2:B$122,2,FALSE)</f>
        <v>ETIN</v>
      </c>
      <c r="E60" s="75" t="s">
        <v>364</v>
      </c>
      <c r="F60" s="73">
        <v>0</v>
      </c>
      <c r="G60" s="76">
        <f t="shared" si="0"/>
        <v>0</v>
      </c>
      <c r="H60" s="73">
        <v>4</v>
      </c>
      <c r="I60" s="76">
        <f t="shared" si="1"/>
        <v>12</v>
      </c>
      <c r="J60" s="73">
        <v>0</v>
      </c>
      <c r="K60" s="76">
        <f t="shared" si="2"/>
        <v>0</v>
      </c>
      <c r="L60" s="73">
        <v>0</v>
      </c>
      <c r="M60" s="76">
        <f t="shared" si="3"/>
        <v>0</v>
      </c>
      <c r="N60" s="76">
        <f t="shared" si="4"/>
        <v>12</v>
      </c>
      <c r="O60" s="77" t="str">
        <f t="shared" si="5"/>
        <v>B</v>
      </c>
      <c r="P60" s="70" t="str">
        <f t="shared" si="6"/>
        <v>B</v>
      </c>
      <c r="Q60" s="71" t="s">
        <v>366</v>
      </c>
      <c r="R60" s="67" t="s">
        <v>164</v>
      </c>
    </row>
    <row r="61" spans="1:18">
      <c r="A61" s="72" t="s">
        <v>23</v>
      </c>
      <c r="B61" s="73">
        <v>3</v>
      </c>
      <c r="C61" s="132" t="s">
        <v>207</v>
      </c>
      <c r="D61" s="67" t="str">
        <f>VLOOKUP(C61,'Athlete List'!A$2:B$122,2,FALSE)</f>
        <v>ETIN</v>
      </c>
      <c r="E61" s="75" t="s">
        <v>364</v>
      </c>
      <c r="F61" s="73">
        <v>0</v>
      </c>
      <c r="G61" s="76">
        <f t="shared" si="0"/>
        <v>0</v>
      </c>
      <c r="H61" s="73">
        <v>2</v>
      </c>
      <c r="I61" s="76">
        <f t="shared" si="1"/>
        <v>6</v>
      </c>
      <c r="J61" s="73">
        <v>2</v>
      </c>
      <c r="K61" s="76">
        <f t="shared" si="2"/>
        <v>4</v>
      </c>
      <c r="L61" s="73">
        <v>0</v>
      </c>
      <c r="M61" s="76">
        <f t="shared" si="3"/>
        <v>0</v>
      </c>
      <c r="N61" s="76">
        <f t="shared" si="4"/>
        <v>10</v>
      </c>
      <c r="O61" s="77" t="str">
        <f t="shared" si="5"/>
        <v>B</v>
      </c>
      <c r="P61" s="70" t="str">
        <f t="shared" si="6"/>
        <v>B</v>
      </c>
      <c r="Q61" s="71" t="s">
        <v>366</v>
      </c>
      <c r="R61" s="67" t="s">
        <v>164</v>
      </c>
    </row>
    <row r="62" spans="1:18">
      <c r="A62" s="72" t="s">
        <v>23</v>
      </c>
      <c r="B62" s="73">
        <v>3</v>
      </c>
      <c r="C62" s="132" t="s">
        <v>211</v>
      </c>
      <c r="D62" s="67" t="str">
        <f>VLOOKUP(C62,'Athlete List'!A$2:B$122,2,FALSE)</f>
        <v>ATLK</v>
      </c>
      <c r="E62" s="75" t="s">
        <v>364</v>
      </c>
      <c r="F62" s="73">
        <v>0</v>
      </c>
      <c r="G62" s="76">
        <f t="shared" si="0"/>
        <v>0</v>
      </c>
      <c r="H62" s="73">
        <v>2</v>
      </c>
      <c r="I62" s="76">
        <f t="shared" si="1"/>
        <v>6</v>
      </c>
      <c r="J62" s="73">
        <v>2</v>
      </c>
      <c r="K62" s="76">
        <f t="shared" si="2"/>
        <v>4</v>
      </c>
      <c r="L62" s="73">
        <v>0</v>
      </c>
      <c r="M62" s="76">
        <f t="shared" si="3"/>
        <v>0</v>
      </c>
      <c r="N62" s="76">
        <f t="shared" si="4"/>
        <v>10</v>
      </c>
      <c r="O62" s="77" t="str">
        <f t="shared" si="5"/>
        <v>B</v>
      </c>
      <c r="P62" s="70" t="str">
        <f t="shared" si="6"/>
        <v>B</v>
      </c>
      <c r="Q62" s="71" t="s">
        <v>366</v>
      </c>
      <c r="R62" s="67" t="s">
        <v>164</v>
      </c>
    </row>
    <row r="63" spans="1:18">
      <c r="A63" s="72" t="s">
        <v>23</v>
      </c>
      <c r="B63" s="73">
        <v>3</v>
      </c>
      <c r="C63" s="132" t="s">
        <v>191</v>
      </c>
      <c r="D63" s="67" t="str">
        <f>VLOOKUP(C63,'Athlete List'!A$2:B$122,2,FALSE)</f>
        <v>ETIN</v>
      </c>
      <c r="E63" s="75" t="s">
        <v>364</v>
      </c>
      <c r="F63" s="73">
        <v>0</v>
      </c>
      <c r="G63" s="76">
        <f t="shared" si="0"/>
        <v>0</v>
      </c>
      <c r="H63" s="73">
        <v>4</v>
      </c>
      <c r="I63" s="76">
        <f t="shared" si="1"/>
        <v>12</v>
      </c>
      <c r="J63" s="73">
        <v>0</v>
      </c>
      <c r="K63" s="76">
        <f t="shared" si="2"/>
        <v>0</v>
      </c>
      <c r="L63" s="73">
        <v>0</v>
      </c>
      <c r="M63" s="76">
        <f t="shared" si="3"/>
        <v>0</v>
      </c>
      <c r="N63" s="76">
        <f t="shared" si="4"/>
        <v>12</v>
      </c>
      <c r="O63" s="77" t="str">
        <f t="shared" si="5"/>
        <v>B</v>
      </c>
      <c r="P63" s="70" t="str">
        <f t="shared" si="6"/>
        <v>B</v>
      </c>
      <c r="Q63" s="71" t="s">
        <v>366</v>
      </c>
      <c r="R63" s="67" t="s">
        <v>164</v>
      </c>
    </row>
    <row r="64" spans="1:18">
      <c r="A64" s="72" t="s">
        <v>23</v>
      </c>
      <c r="B64" s="73">
        <v>4</v>
      </c>
      <c r="C64" s="132" t="s">
        <v>182</v>
      </c>
      <c r="D64" s="67" t="str">
        <f>VLOOKUP(C64,'Athlete List'!A$2:B$123,2,FALSE)</f>
        <v>Starlite</v>
      </c>
      <c r="E64" s="68" t="s">
        <v>365</v>
      </c>
      <c r="F64" s="73">
        <v>1</v>
      </c>
      <c r="G64" s="76">
        <f t="shared" si="0"/>
        <v>4</v>
      </c>
      <c r="H64" s="73">
        <v>2</v>
      </c>
      <c r="I64" s="76">
        <f t="shared" si="1"/>
        <v>6</v>
      </c>
      <c r="J64" s="73">
        <v>1</v>
      </c>
      <c r="K64" s="76">
        <f t="shared" si="2"/>
        <v>2</v>
      </c>
      <c r="L64" s="73">
        <v>0</v>
      </c>
      <c r="M64" s="76">
        <f t="shared" si="3"/>
        <v>0</v>
      </c>
      <c r="N64" s="76">
        <f t="shared" si="4"/>
        <v>12</v>
      </c>
      <c r="O64" s="77" t="str">
        <f t="shared" si="5"/>
        <v>B</v>
      </c>
      <c r="P64" s="70" t="str">
        <f t="shared" si="6"/>
        <v>B</v>
      </c>
      <c r="Q64" s="71" t="s">
        <v>366</v>
      </c>
      <c r="R64" s="67" t="s">
        <v>164</v>
      </c>
    </row>
    <row r="65" spans="1:18">
      <c r="A65" s="72" t="s">
        <v>23</v>
      </c>
      <c r="B65" s="73">
        <v>4</v>
      </c>
      <c r="C65" s="132" t="s">
        <v>193</v>
      </c>
      <c r="D65" s="67" t="str">
        <f>VLOOKUP(C65,'Athlete List'!A$2:B$122,2,FALSE)</f>
        <v>ETIN</v>
      </c>
      <c r="E65" s="68" t="s">
        <v>365</v>
      </c>
      <c r="F65" s="73">
        <v>0</v>
      </c>
      <c r="G65" s="76">
        <f t="shared" si="0"/>
        <v>0</v>
      </c>
      <c r="H65" s="73">
        <v>0</v>
      </c>
      <c r="I65" s="76">
        <f t="shared" si="1"/>
        <v>0</v>
      </c>
      <c r="J65" s="73">
        <v>3</v>
      </c>
      <c r="K65" s="76">
        <f t="shared" si="2"/>
        <v>6</v>
      </c>
      <c r="L65" s="73">
        <v>1</v>
      </c>
      <c r="M65" s="76">
        <f t="shared" si="3"/>
        <v>1</v>
      </c>
      <c r="N65" s="76">
        <f t="shared" si="4"/>
        <v>7</v>
      </c>
      <c r="O65" s="77" t="str">
        <f t="shared" si="5"/>
        <v>C</v>
      </c>
      <c r="P65" s="70" t="str">
        <f t="shared" si="6"/>
        <v>C</v>
      </c>
      <c r="Q65" s="71" t="s">
        <v>366</v>
      </c>
      <c r="R65" s="67" t="s">
        <v>164</v>
      </c>
    </row>
    <row r="66" spans="1:18">
      <c r="A66" s="72" t="s">
        <v>23</v>
      </c>
      <c r="B66" s="73">
        <v>4</v>
      </c>
      <c r="C66" s="132" t="s">
        <v>177</v>
      </c>
      <c r="D66" s="67" t="str">
        <f>VLOOKUP(C66,'Athlete List'!A$2:B$122,2,FALSE)</f>
        <v>ETIN</v>
      </c>
      <c r="E66" s="68" t="s">
        <v>365</v>
      </c>
      <c r="F66" s="73">
        <v>4</v>
      </c>
      <c r="G66" s="76">
        <f t="shared" ref="G66:G100" si="7">F66*4</f>
        <v>16</v>
      </c>
      <c r="H66" s="73">
        <v>0</v>
      </c>
      <c r="I66" s="76">
        <f t="shared" ref="I66:I100" si="8">H66*3</f>
        <v>0</v>
      </c>
      <c r="J66" s="73">
        <v>0</v>
      </c>
      <c r="K66" s="76">
        <f t="shared" ref="K66:K100" si="9">J66*2</f>
        <v>0</v>
      </c>
      <c r="L66" s="73">
        <v>0</v>
      </c>
      <c r="M66" s="76">
        <f t="shared" ref="M66:M100" si="10">L66*1</f>
        <v>0</v>
      </c>
      <c r="N66" s="76">
        <f t="shared" ref="N66:N100" si="11">G66+I66+K66+M66</f>
        <v>16</v>
      </c>
      <c r="O66" s="77" t="str">
        <f t="shared" ref="O66:O100" si="12">IF(AND(OR(A66="Medley II"),AND(N66 &lt;=8, N66 &gt;= 6)),"D",IF(AND(OR(A66="Medley II"),AND(N66 &lt;=14, N66 &gt;= 9)),"C", IF(AND(OR(A66="Medley II"),AND(N66 &lt;=21, N66 &gt;= 15)),"B", IF(AND(OR(A66="Medley II"),AND(N66 &lt;=24, N66 &gt;= 22)),"A", IF(AND(OR(A66="Group I", A66="Twirl Team II", A66="Dancetwirl Team I", A66="Group II", A66="Medley I", A66="Solo Dance I", A66="Solo Dance II"),AND(N66 &lt;=7, N66 &gt;= 5)),"D", IF(AND(OR(A66="Group I", A66="Twirl Team II", A66="Dancetwirl Team I", A66="Group II", A66="Medley I", A66="Solo Dance I", A66="Solo Dance II"),AND(N66 &lt;=12, N66 &gt;= 8)),"C", IF(AND(OR(A66="Group I", A66="Twirl Team II", A66="Dancetwirl Team I", A66="Group II", A66="Medley I", A66="Solo Dance I", A66="Solo Dance II"),AND(N66 &lt;=17, N66 &gt;= 13)),"B", IF(AND(OR(A66="Group I", A66="Twirl Team II", A66="Dancetwirl Team I", A66="Group II", A66="Medley I", A66="Solo Dance I", A66="Solo Dance II"),AND(N66 &lt;=20, N66 &gt;= 18)),"A", IF(AND(OR(A66="Basic March I", A66="Basic March II", A66="Forward Motion I", A66="Forward Motion II", A66="Solo I", A66="Solo II", A66="2 Baton I", A66="2 Baton II"),AND(N66 &lt;=5, N66 &gt;= 4)),"D", IF(AND(OR(A66="Basic March I", A66="Basic March II", A66="Forward Motion I", A66="Forward Motion II", A66="Solo I", A66="Solo II", A66="2 Baton I", A66="2 Baton II"),AND(N66 &lt;=9, N66 &gt;= 6)),"C", IF(AND(OR(A66="Basic March I", A66="Basic March II", A66="Forward Motion I", A66="Forward Motion II", A66="Solo I", A66="Solo II", A66="2 Baton I", A66="2 Baton II"),AND(N66 &lt;=13, N66 &gt;= 10)),"B", IF(AND(OR(A66="Basic March I", A66="Basic March II", A66="Forward Motion I", A66="Forward Motion II", A66="Solo I", A66="Solo II", A66="2 Baton I", A66="2 Baton II"),AND(N66 &lt;=16, N66 &gt;= 14)),"A", ""))))))))))))</f>
        <v>A</v>
      </c>
      <c r="P66" s="70" t="str">
        <f t="shared" si="6"/>
        <v>A</v>
      </c>
      <c r="Q66" s="71" t="s">
        <v>366</v>
      </c>
      <c r="R66" s="67" t="s">
        <v>164</v>
      </c>
    </row>
    <row r="67" spans="1:18">
      <c r="A67" s="72" t="s">
        <v>23</v>
      </c>
      <c r="B67" s="73">
        <v>4</v>
      </c>
      <c r="C67" s="132" t="s">
        <v>188</v>
      </c>
      <c r="D67" s="67" t="str">
        <f>VLOOKUP(C67,'Athlete List'!A$2:B$122,2,FALSE)</f>
        <v>FUS</v>
      </c>
      <c r="E67" s="68" t="s">
        <v>365</v>
      </c>
      <c r="F67" s="73">
        <v>0</v>
      </c>
      <c r="G67" s="76">
        <f t="shared" si="7"/>
        <v>0</v>
      </c>
      <c r="H67" s="73">
        <v>0</v>
      </c>
      <c r="I67" s="76">
        <f t="shared" si="8"/>
        <v>0</v>
      </c>
      <c r="J67" s="73">
        <v>1</v>
      </c>
      <c r="K67" s="76">
        <f t="shared" si="9"/>
        <v>2</v>
      </c>
      <c r="L67" s="73">
        <v>3</v>
      </c>
      <c r="M67" s="76">
        <f t="shared" si="10"/>
        <v>3</v>
      </c>
      <c r="N67" s="76">
        <f t="shared" si="11"/>
        <v>5</v>
      </c>
      <c r="O67" s="77" t="str">
        <f t="shared" si="12"/>
        <v>D</v>
      </c>
      <c r="P67" s="70" t="str">
        <f t="shared" ref="P67:P100" si="13">O67</f>
        <v>D</v>
      </c>
      <c r="Q67" s="71" t="s">
        <v>366</v>
      </c>
      <c r="R67" s="67" t="s">
        <v>164</v>
      </c>
    </row>
    <row r="68" spans="1:18">
      <c r="A68" s="72" t="s">
        <v>23</v>
      </c>
      <c r="B68" s="73">
        <v>4</v>
      </c>
      <c r="C68" s="132" t="s">
        <v>206</v>
      </c>
      <c r="D68" s="67" t="str">
        <f>VLOOKUP(C68,'Athlete List'!A$2:B$122,2,FALSE)</f>
        <v>ETIN</v>
      </c>
      <c r="E68" s="68" t="s">
        <v>365</v>
      </c>
      <c r="F68" s="73">
        <v>0</v>
      </c>
      <c r="G68" s="76">
        <f t="shared" si="7"/>
        <v>0</v>
      </c>
      <c r="H68" s="73">
        <v>0</v>
      </c>
      <c r="I68" s="76">
        <f t="shared" si="8"/>
        <v>0</v>
      </c>
      <c r="J68" s="73">
        <v>2</v>
      </c>
      <c r="K68" s="76">
        <f t="shared" si="9"/>
        <v>4</v>
      </c>
      <c r="L68" s="73">
        <v>2</v>
      </c>
      <c r="M68" s="76">
        <f t="shared" si="10"/>
        <v>2</v>
      </c>
      <c r="N68" s="76">
        <f t="shared" si="11"/>
        <v>6</v>
      </c>
      <c r="O68" s="77" t="str">
        <f t="shared" si="12"/>
        <v>C</v>
      </c>
      <c r="P68" s="70" t="str">
        <f t="shared" si="13"/>
        <v>C</v>
      </c>
      <c r="Q68" s="71" t="s">
        <v>366</v>
      </c>
      <c r="R68" s="67" t="s">
        <v>164</v>
      </c>
    </row>
    <row r="69" spans="1:18">
      <c r="A69" s="72" t="s">
        <v>23</v>
      </c>
      <c r="B69" s="73">
        <v>4</v>
      </c>
      <c r="C69" s="132" t="s">
        <v>200</v>
      </c>
      <c r="D69" s="67" t="str">
        <f>VLOOKUP(C69,'Athlete List'!A$2:B$122,2,FALSE)</f>
        <v>ETIN</v>
      </c>
      <c r="E69" s="68" t="s">
        <v>365</v>
      </c>
      <c r="F69" s="73">
        <v>1</v>
      </c>
      <c r="G69" s="76">
        <f t="shared" si="7"/>
        <v>4</v>
      </c>
      <c r="H69" s="73">
        <v>1</v>
      </c>
      <c r="I69" s="76">
        <f t="shared" si="8"/>
        <v>3</v>
      </c>
      <c r="J69" s="73">
        <v>1</v>
      </c>
      <c r="K69" s="76">
        <f t="shared" si="9"/>
        <v>2</v>
      </c>
      <c r="L69" s="73">
        <v>1</v>
      </c>
      <c r="M69" s="76">
        <f t="shared" si="10"/>
        <v>1</v>
      </c>
      <c r="N69" s="76">
        <f t="shared" si="11"/>
        <v>10</v>
      </c>
      <c r="O69" s="77" t="str">
        <f t="shared" si="12"/>
        <v>B</v>
      </c>
      <c r="P69" s="70" t="str">
        <f t="shared" si="13"/>
        <v>B</v>
      </c>
      <c r="Q69" s="71" t="s">
        <v>366</v>
      </c>
      <c r="R69" s="67" t="s">
        <v>164</v>
      </c>
    </row>
    <row r="70" spans="1:18">
      <c r="A70" s="72" t="s">
        <v>23</v>
      </c>
      <c r="B70" s="73">
        <v>4</v>
      </c>
      <c r="C70" s="132" t="s">
        <v>184</v>
      </c>
      <c r="D70" s="67" t="str">
        <f>VLOOKUP(C70,'Athlete List'!A$2:B$122,2,FALSE)</f>
        <v>Starlite</v>
      </c>
      <c r="E70" s="68" t="s">
        <v>365</v>
      </c>
      <c r="F70" s="73">
        <v>0</v>
      </c>
      <c r="G70" s="76">
        <f t="shared" si="7"/>
        <v>0</v>
      </c>
      <c r="H70" s="73">
        <v>0</v>
      </c>
      <c r="I70" s="76">
        <f t="shared" si="8"/>
        <v>0</v>
      </c>
      <c r="J70" s="73">
        <v>1</v>
      </c>
      <c r="K70" s="76">
        <f t="shared" si="9"/>
        <v>2</v>
      </c>
      <c r="L70" s="73">
        <v>3</v>
      </c>
      <c r="M70" s="76">
        <f t="shared" si="10"/>
        <v>3</v>
      </c>
      <c r="N70" s="76">
        <f t="shared" si="11"/>
        <v>5</v>
      </c>
      <c r="O70" s="77" t="str">
        <f t="shared" si="12"/>
        <v>D</v>
      </c>
      <c r="P70" s="70" t="str">
        <f t="shared" si="13"/>
        <v>D</v>
      </c>
      <c r="Q70" s="71" t="s">
        <v>366</v>
      </c>
      <c r="R70" s="67" t="s">
        <v>164</v>
      </c>
    </row>
    <row r="71" spans="1:18">
      <c r="A71" s="72" t="s">
        <v>24</v>
      </c>
      <c r="B71" s="73">
        <v>1</v>
      </c>
      <c r="C71" s="130" t="s">
        <v>204</v>
      </c>
      <c r="D71" s="67" t="str">
        <f>VLOOKUP(C71,'Athlete List'!A$2:B$122,2,FALSE)</f>
        <v>ATLK</v>
      </c>
      <c r="E71" s="68" t="s">
        <v>362</v>
      </c>
      <c r="F71" s="73">
        <v>4</v>
      </c>
      <c r="G71" s="76">
        <f t="shared" si="7"/>
        <v>16</v>
      </c>
      <c r="H71" s="73">
        <v>0</v>
      </c>
      <c r="I71" s="76">
        <f t="shared" si="8"/>
        <v>0</v>
      </c>
      <c r="J71" s="73">
        <v>0</v>
      </c>
      <c r="K71" s="76">
        <f t="shared" si="9"/>
        <v>0</v>
      </c>
      <c r="L71" s="73">
        <v>0</v>
      </c>
      <c r="M71" s="76">
        <f t="shared" si="10"/>
        <v>0</v>
      </c>
      <c r="N71" s="76">
        <f t="shared" si="11"/>
        <v>16</v>
      </c>
      <c r="O71" s="77" t="str">
        <f t="shared" si="12"/>
        <v>A</v>
      </c>
      <c r="P71" s="70" t="str">
        <f t="shared" si="13"/>
        <v>A</v>
      </c>
      <c r="Q71" s="71" t="s">
        <v>366</v>
      </c>
      <c r="R71" s="67" t="s">
        <v>164</v>
      </c>
    </row>
    <row r="72" spans="1:18">
      <c r="A72" s="72" t="s">
        <v>24</v>
      </c>
      <c r="B72" s="73">
        <v>1</v>
      </c>
      <c r="C72" s="130" t="s">
        <v>198</v>
      </c>
      <c r="D72" s="67" t="str">
        <f>VLOOKUP(C72,'Athlete List'!A$2:B$122,2,FALSE)</f>
        <v>ATLK</v>
      </c>
      <c r="E72" s="68" t="s">
        <v>362</v>
      </c>
      <c r="F72" s="73">
        <v>4</v>
      </c>
      <c r="G72" s="76">
        <f t="shared" si="7"/>
        <v>16</v>
      </c>
      <c r="H72" s="73">
        <v>0</v>
      </c>
      <c r="I72" s="76">
        <f t="shared" si="8"/>
        <v>0</v>
      </c>
      <c r="J72" s="73">
        <v>0</v>
      </c>
      <c r="K72" s="76">
        <f t="shared" si="9"/>
        <v>0</v>
      </c>
      <c r="L72" s="73">
        <v>0</v>
      </c>
      <c r="M72" s="76">
        <f t="shared" si="10"/>
        <v>0</v>
      </c>
      <c r="N72" s="76">
        <f t="shared" si="11"/>
        <v>16</v>
      </c>
      <c r="O72" s="77" t="str">
        <f t="shared" si="12"/>
        <v>A</v>
      </c>
      <c r="P72" s="70" t="str">
        <f t="shared" si="13"/>
        <v>A</v>
      </c>
      <c r="Q72" s="71" t="s">
        <v>366</v>
      </c>
      <c r="R72" s="67" t="s">
        <v>164</v>
      </c>
    </row>
    <row r="73" spans="1:18">
      <c r="A73" s="72" t="s">
        <v>24</v>
      </c>
      <c r="B73" s="73">
        <v>2</v>
      </c>
      <c r="C73" s="130" t="s">
        <v>203</v>
      </c>
      <c r="D73" s="67" t="str">
        <f>VLOOKUP(C73,'Athlete List'!A$2:B$122,2,FALSE)</f>
        <v>ATLK</v>
      </c>
      <c r="E73" s="75" t="s">
        <v>363</v>
      </c>
      <c r="F73" s="73">
        <v>2</v>
      </c>
      <c r="G73" s="76">
        <f t="shared" si="7"/>
        <v>8</v>
      </c>
      <c r="H73" s="73">
        <v>2</v>
      </c>
      <c r="I73" s="76">
        <f t="shared" si="8"/>
        <v>6</v>
      </c>
      <c r="J73" s="73">
        <v>0</v>
      </c>
      <c r="K73" s="76">
        <f t="shared" si="9"/>
        <v>0</v>
      </c>
      <c r="L73" s="73">
        <v>0</v>
      </c>
      <c r="M73" s="76">
        <f t="shared" si="10"/>
        <v>0</v>
      </c>
      <c r="N73" s="76">
        <f t="shared" si="11"/>
        <v>14</v>
      </c>
      <c r="O73" s="77" t="str">
        <f t="shared" si="12"/>
        <v>A</v>
      </c>
      <c r="P73" s="70" t="str">
        <f t="shared" si="13"/>
        <v>A</v>
      </c>
      <c r="Q73" s="71" t="s">
        <v>366</v>
      </c>
      <c r="R73" s="67" t="s">
        <v>164</v>
      </c>
    </row>
    <row r="74" spans="1:18">
      <c r="A74" s="72" t="s">
        <v>24</v>
      </c>
      <c r="B74" s="73">
        <v>2</v>
      </c>
      <c r="C74" s="130" t="s">
        <v>176</v>
      </c>
      <c r="D74" s="67" t="str">
        <f>VLOOKUP(C74,'Athlete List'!A$2:B$122,2,FALSE)</f>
        <v>Starlite</v>
      </c>
      <c r="E74" s="75" t="s">
        <v>363</v>
      </c>
      <c r="F74" s="73">
        <v>2</v>
      </c>
      <c r="G74" s="76">
        <f t="shared" si="7"/>
        <v>8</v>
      </c>
      <c r="H74" s="73">
        <v>2</v>
      </c>
      <c r="I74" s="76">
        <f t="shared" si="8"/>
        <v>6</v>
      </c>
      <c r="J74" s="73">
        <v>0</v>
      </c>
      <c r="K74" s="76">
        <f t="shared" si="9"/>
        <v>0</v>
      </c>
      <c r="L74" s="73">
        <v>0</v>
      </c>
      <c r="M74" s="76">
        <f t="shared" si="10"/>
        <v>0</v>
      </c>
      <c r="N74" s="76">
        <f t="shared" si="11"/>
        <v>14</v>
      </c>
      <c r="O74" s="77" t="str">
        <f t="shared" si="12"/>
        <v>A</v>
      </c>
      <c r="P74" s="70" t="str">
        <f t="shared" si="13"/>
        <v>A</v>
      </c>
      <c r="Q74" s="71" t="s">
        <v>366</v>
      </c>
      <c r="R74" s="67" t="s">
        <v>164</v>
      </c>
    </row>
    <row r="75" spans="1:18">
      <c r="A75" s="72" t="s">
        <v>24</v>
      </c>
      <c r="B75" s="73">
        <v>3</v>
      </c>
      <c r="C75" s="130" t="s">
        <v>199</v>
      </c>
      <c r="D75" s="67" t="str">
        <f>VLOOKUP(C75,'Athlete List'!A$2:B$122,2,FALSE)</f>
        <v>ATLK</v>
      </c>
      <c r="E75" s="75" t="s">
        <v>364</v>
      </c>
      <c r="F75" s="73">
        <v>3</v>
      </c>
      <c r="G75" s="76">
        <f t="shared" si="7"/>
        <v>12</v>
      </c>
      <c r="H75" s="73">
        <v>1</v>
      </c>
      <c r="I75" s="76">
        <f t="shared" si="8"/>
        <v>3</v>
      </c>
      <c r="J75" s="73">
        <v>0</v>
      </c>
      <c r="K75" s="76">
        <f t="shared" si="9"/>
        <v>0</v>
      </c>
      <c r="L75" s="73">
        <v>0</v>
      </c>
      <c r="M75" s="76">
        <f t="shared" si="10"/>
        <v>0</v>
      </c>
      <c r="N75" s="76">
        <f t="shared" si="11"/>
        <v>15</v>
      </c>
      <c r="O75" s="77" t="str">
        <f t="shared" si="12"/>
        <v>A</v>
      </c>
      <c r="P75" s="70" t="str">
        <f t="shared" si="13"/>
        <v>A</v>
      </c>
      <c r="Q75" s="71" t="s">
        <v>366</v>
      </c>
      <c r="R75" s="67" t="s">
        <v>164</v>
      </c>
    </row>
    <row r="76" spans="1:18">
      <c r="A76" s="72" t="s">
        <v>24</v>
      </c>
      <c r="B76" s="73">
        <v>3</v>
      </c>
      <c r="C76" s="130" t="s">
        <v>196</v>
      </c>
      <c r="D76" s="67" t="str">
        <f>VLOOKUP(C76,'Athlete List'!A$2:B$122,2,FALSE)</f>
        <v>ATLK</v>
      </c>
      <c r="E76" s="75" t="s">
        <v>364</v>
      </c>
      <c r="F76" s="73">
        <v>2</v>
      </c>
      <c r="G76" s="76">
        <f t="shared" si="7"/>
        <v>8</v>
      </c>
      <c r="H76" s="73">
        <v>2</v>
      </c>
      <c r="I76" s="76">
        <f t="shared" si="8"/>
        <v>6</v>
      </c>
      <c r="J76" s="73">
        <v>0</v>
      </c>
      <c r="K76" s="76">
        <f t="shared" si="9"/>
        <v>0</v>
      </c>
      <c r="L76" s="73">
        <v>0</v>
      </c>
      <c r="M76" s="76">
        <f t="shared" si="10"/>
        <v>0</v>
      </c>
      <c r="N76" s="76">
        <f t="shared" si="11"/>
        <v>14</v>
      </c>
      <c r="O76" s="77" t="str">
        <f t="shared" si="12"/>
        <v>A</v>
      </c>
      <c r="P76" s="70" t="str">
        <f t="shared" si="13"/>
        <v>A</v>
      </c>
      <c r="Q76" s="71" t="s">
        <v>366</v>
      </c>
      <c r="R76" s="67" t="s">
        <v>164</v>
      </c>
    </row>
    <row r="77" spans="1:18">
      <c r="A77" s="72" t="s">
        <v>24</v>
      </c>
      <c r="B77" s="73">
        <v>4</v>
      </c>
      <c r="C77" s="130" t="s">
        <v>201</v>
      </c>
      <c r="D77" s="67" t="str">
        <f>VLOOKUP(C77,'Athlete List'!A$2:B$122,2,FALSE)</f>
        <v>ATLK</v>
      </c>
      <c r="E77" s="68" t="s">
        <v>365</v>
      </c>
      <c r="F77" s="73">
        <v>0</v>
      </c>
      <c r="G77" s="76">
        <f t="shared" si="7"/>
        <v>0</v>
      </c>
      <c r="H77" s="73">
        <v>0</v>
      </c>
      <c r="I77" s="76">
        <f t="shared" si="8"/>
        <v>0</v>
      </c>
      <c r="J77" s="73">
        <v>2</v>
      </c>
      <c r="K77" s="76">
        <f t="shared" si="9"/>
        <v>4</v>
      </c>
      <c r="L77" s="73">
        <v>2</v>
      </c>
      <c r="M77" s="76">
        <f t="shared" si="10"/>
        <v>2</v>
      </c>
      <c r="N77" s="76">
        <f t="shared" si="11"/>
        <v>6</v>
      </c>
      <c r="O77" s="77" t="str">
        <f t="shared" si="12"/>
        <v>C</v>
      </c>
      <c r="P77" s="70" t="str">
        <f t="shared" si="13"/>
        <v>C</v>
      </c>
      <c r="Q77" s="71" t="s">
        <v>366</v>
      </c>
      <c r="R77" s="67" t="s">
        <v>164</v>
      </c>
    </row>
    <row r="78" spans="1:18">
      <c r="A78" s="72" t="s">
        <v>24</v>
      </c>
      <c r="B78" s="73">
        <v>4</v>
      </c>
      <c r="C78" s="130" t="s">
        <v>197</v>
      </c>
      <c r="D78" s="67" t="str">
        <f>VLOOKUP(C78,'Athlete List'!A$2:B$122,2,FALSE)</f>
        <v>ATLK</v>
      </c>
      <c r="E78" s="68" t="s">
        <v>365</v>
      </c>
      <c r="F78" s="73">
        <v>2</v>
      </c>
      <c r="G78" s="76">
        <f t="shared" si="7"/>
        <v>8</v>
      </c>
      <c r="H78" s="73">
        <v>2</v>
      </c>
      <c r="I78" s="76">
        <f t="shared" si="8"/>
        <v>6</v>
      </c>
      <c r="J78" s="73">
        <v>0</v>
      </c>
      <c r="K78" s="76">
        <f t="shared" si="9"/>
        <v>0</v>
      </c>
      <c r="L78" s="73">
        <v>0</v>
      </c>
      <c r="M78" s="76">
        <f t="shared" si="10"/>
        <v>0</v>
      </c>
      <c r="N78" s="76">
        <f t="shared" si="11"/>
        <v>14</v>
      </c>
      <c r="O78" s="77" t="str">
        <f t="shared" si="12"/>
        <v>A</v>
      </c>
      <c r="P78" s="70" t="str">
        <f t="shared" si="13"/>
        <v>A</v>
      </c>
      <c r="Q78" s="71" t="s">
        <v>366</v>
      </c>
      <c r="R78" s="67" t="s">
        <v>164</v>
      </c>
    </row>
    <row r="79" spans="1:18">
      <c r="A79" s="72" t="s">
        <v>29</v>
      </c>
      <c r="B79" s="73">
        <v>1</v>
      </c>
      <c r="C79" s="132" t="s">
        <v>188</v>
      </c>
      <c r="D79" s="67" t="str">
        <f>VLOOKUP(C79,'Athlete List'!A$2:B$122,2,FALSE)</f>
        <v>FUS</v>
      </c>
      <c r="E79" s="68" t="s">
        <v>362</v>
      </c>
      <c r="F79" s="73">
        <v>2</v>
      </c>
      <c r="G79" s="76">
        <f t="shared" si="7"/>
        <v>8</v>
      </c>
      <c r="H79" s="73">
        <v>2</v>
      </c>
      <c r="I79" s="76">
        <f t="shared" si="8"/>
        <v>6</v>
      </c>
      <c r="J79" s="73">
        <v>0</v>
      </c>
      <c r="K79" s="76">
        <f t="shared" si="9"/>
        <v>0</v>
      </c>
      <c r="L79" s="73">
        <v>1</v>
      </c>
      <c r="M79" s="76">
        <f t="shared" si="10"/>
        <v>1</v>
      </c>
      <c r="N79" s="76">
        <f t="shared" si="11"/>
        <v>15</v>
      </c>
      <c r="O79" s="77" t="str">
        <f t="shared" si="12"/>
        <v>B</v>
      </c>
      <c r="P79" s="70" t="str">
        <f t="shared" si="13"/>
        <v>B</v>
      </c>
      <c r="Q79" s="71" t="s">
        <v>366</v>
      </c>
      <c r="R79" s="67" t="s">
        <v>164</v>
      </c>
    </row>
    <row r="80" spans="1:18">
      <c r="A80" s="72" t="s">
        <v>29</v>
      </c>
      <c r="B80" s="73">
        <v>1</v>
      </c>
      <c r="C80" s="132" t="s">
        <v>179</v>
      </c>
      <c r="D80" s="67" t="str">
        <f>VLOOKUP(C80,'Athlete List'!A$2:B$122,2,FALSE)</f>
        <v>ATLK</v>
      </c>
      <c r="E80" s="68" t="s">
        <v>362</v>
      </c>
      <c r="F80" s="73">
        <v>0</v>
      </c>
      <c r="G80" s="76">
        <f t="shared" si="7"/>
        <v>0</v>
      </c>
      <c r="H80" s="73">
        <v>3</v>
      </c>
      <c r="I80" s="76">
        <f t="shared" si="8"/>
        <v>9</v>
      </c>
      <c r="J80" s="73">
        <v>2</v>
      </c>
      <c r="K80" s="76">
        <f t="shared" si="9"/>
        <v>4</v>
      </c>
      <c r="L80" s="73">
        <v>0</v>
      </c>
      <c r="M80" s="76">
        <f t="shared" si="10"/>
        <v>0</v>
      </c>
      <c r="N80" s="76">
        <f t="shared" si="11"/>
        <v>13</v>
      </c>
      <c r="O80" s="77" t="str">
        <f t="shared" si="12"/>
        <v>B</v>
      </c>
      <c r="P80" s="70" t="str">
        <f t="shared" si="13"/>
        <v>B</v>
      </c>
      <c r="Q80" s="71" t="s">
        <v>366</v>
      </c>
      <c r="R80" s="67" t="s">
        <v>164</v>
      </c>
    </row>
    <row r="81" spans="1:18">
      <c r="A81" s="72" t="s">
        <v>29</v>
      </c>
      <c r="B81" s="73">
        <v>1</v>
      </c>
      <c r="C81" s="132" t="s">
        <v>186</v>
      </c>
      <c r="D81" s="67" t="str">
        <f>VLOOKUP(C81,'Athlete List'!A$2:B$122,2,FALSE)</f>
        <v>FUS</v>
      </c>
      <c r="E81" s="68" t="s">
        <v>362</v>
      </c>
      <c r="F81" s="73">
        <v>1</v>
      </c>
      <c r="G81" s="76">
        <f t="shared" si="7"/>
        <v>4</v>
      </c>
      <c r="H81" s="73">
        <v>4</v>
      </c>
      <c r="I81" s="76">
        <f t="shared" si="8"/>
        <v>12</v>
      </c>
      <c r="J81" s="73">
        <v>0</v>
      </c>
      <c r="K81" s="76">
        <f t="shared" si="9"/>
        <v>0</v>
      </c>
      <c r="L81" s="73">
        <v>0</v>
      </c>
      <c r="M81" s="76">
        <f t="shared" si="10"/>
        <v>0</v>
      </c>
      <c r="N81" s="76">
        <f t="shared" si="11"/>
        <v>16</v>
      </c>
      <c r="O81" s="77" t="str">
        <f t="shared" si="12"/>
        <v>B</v>
      </c>
      <c r="P81" s="70" t="str">
        <f t="shared" si="13"/>
        <v>B</v>
      </c>
      <c r="Q81" s="71" t="s">
        <v>366</v>
      </c>
      <c r="R81" s="67" t="s">
        <v>164</v>
      </c>
    </row>
    <row r="82" spans="1:18">
      <c r="A82" s="72" t="s">
        <v>29</v>
      </c>
      <c r="B82" s="73">
        <v>1</v>
      </c>
      <c r="C82" s="132" t="s">
        <v>201</v>
      </c>
      <c r="D82" s="67" t="str">
        <f>VLOOKUP(C82,'Athlete List'!A$2:B$122,2,FALSE)</f>
        <v>ATLK</v>
      </c>
      <c r="E82" s="68" t="s">
        <v>362</v>
      </c>
      <c r="F82" s="73">
        <v>1</v>
      </c>
      <c r="G82" s="76">
        <f t="shared" si="7"/>
        <v>4</v>
      </c>
      <c r="H82" s="73">
        <v>2</v>
      </c>
      <c r="I82" s="76">
        <f t="shared" si="8"/>
        <v>6</v>
      </c>
      <c r="J82" s="73">
        <v>2</v>
      </c>
      <c r="K82" s="76">
        <f t="shared" si="9"/>
        <v>4</v>
      </c>
      <c r="L82" s="73">
        <v>0</v>
      </c>
      <c r="M82" s="76">
        <f t="shared" si="10"/>
        <v>0</v>
      </c>
      <c r="N82" s="76">
        <f t="shared" si="11"/>
        <v>14</v>
      </c>
      <c r="O82" s="77" t="str">
        <f t="shared" si="12"/>
        <v>B</v>
      </c>
      <c r="P82" s="70" t="str">
        <f t="shared" si="13"/>
        <v>B</v>
      </c>
      <c r="Q82" s="71" t="s">
        <v>366</v>
      </c>
      <c r="R82" s="67" t="s">
        <v>164</v>
      </c>
    </row>
    <row r="83" spans="1:18">
      <c r="A83" s="72" t="s">
        <v>29</v>
      </c>
      <c r="B83" s="73">
        <v>1</v>
      </c>
      <c r="C83" s="132" t="s">
        <v>209</v>
      </c>
      <c r="D83" s="67" t="str">
        <f>VLOOKUP(C83,'Athlete List'!A$2:B$122,2,FALSE)</f>
        <v>ATLK</v>
      </c>
      <c r="E83" s="68" t="s">
        <v>362</v>
      </c>
      <c r="F83" s="73">
        <v>2</v>
      </c>
      <c r="G83" s="76">
        <f t="shared" si="7"/>
        <v>8</v>
      </c>
      <c r="H83" s="73">
        <v>3</v>
      </c>
      <c r="I83" s="76">
        <f t="shared" si="8"/>
        <v>9</v>
      </c>
      <c r="J83" s="73">
        <v>0</v>
      </c>
      <c r="K83" s="76">
        <f t="shared" si="9"/>
        <v>0</v>
      </c>
      <c r="L83" s="73">
        <v>0</v>
      </c>
      <c r="M83" s="76">
        <f t="shared" si="10"/>
        <v>0</v>
      </c>
      <c r="N83" s="76">
        <f t="shared" si="11"/>
        <v>17</v>
      </c>
      <c r="O83" s="77" t="str">
        <f t="shared" si="12"/>
        <v>B</v>
      </c>
      <c r="P83" s="70" t="str">
        <f t="shared" si="13"/>
        <v>B</v>
      </c>
      <c r="Q83" s="71" t="s">
        <v>366</v>
      </c>
      <c r="R83" s="67" t="s">
        <v>164</v>
      </c>
    </row>
    <row r="84" spans="1:18">
      <c r="A84" s="72" t="s">
        <v>29</v>
      </c>
      <c r="B84" s="73">
        <v>1</v>
      </c>
      <c r="C84" s="132" t="s">
        <v>194</v>
      </c>
      <c r="D84" s="67" t="str">
        <f>VLOOKUP(C84,'Athlete List'!A$2:B$122,2,FALSE)</f>
        <v>ETIN</v>
      </c>
      <c r="E84" s="68" t="s">
        <v>362</v>
      </c>
      <c r="F84" s="73">
        <v>0</v>
      </c>
      <c r="G84" s="76">
        <f t="shared" si="7"/>
        <v>0</v>
      </c>
      <c r="H84" s="73">
        <v>4</v>
      </c>
      <c r="I84" s="76">
        <f t="shared" si="8"/>
        <v>12</v>
      </c>
      <c r="J84" s="73">
        <v>1</v>
      </c>
      <c r="K84" s="76">
        <f t="shared" si="9"/>
        <v>2</v>
      </c>
      <c r="L84" s="73">
        <v>0</v>
      </c>
      <c r="M84" s="76">
        <f t="shared" si="10"/>
        <v>0</v>
      </c>
      <c r="N84" s="76">
        <f t="shared" si="11"/>
        <v>14</v>
      </c>
      <c r="O84" s="77" t="str">
        <f t="shared" si="12"/>
        <v>B</v>
      </c>
      <c r="P84" s="70" t="str">
        <f t="shared" si="13"/>
        <v>B</v>
      </c>
      <c r="Q84" s="71" t="s">
        <v>366</v>
      </c>
      <c r="R84" s="67" t="s">
        <v>164</v>
      </c>
    </row>
    <row r="85" spans="1:18">
      <c r="A85" s="72" t="s">
        <v>29</v>
      </c>
      <c r="B85" s="73">
        <v>1</v>
      </c>
      <c r="C85" s="132" t="s">
        <v>177</v>
      </c>
      <c r="D85" s="67" t="str">
        <f>VLOOKUP(C85,'Athlete List'!A$2:B$122,2,FALSE)</f>
        <v>ETIN</v>
      </c>
      <c r="E85" s="68" t="s">
        <v>362</v>
      </c>
      <c r="F85" s="73">
        <v>1</v>
      </c>
      <c r="G85" s="76">
        <f t="shared" si="7"/>
        <v>4</v>
      </c>
      <c r="H85" s="73">
        <v>3</v>
      </c>
      <c r="I85" s="76">
        <f t="shared" si="8"/>
        <v>9</v>
      </c>
      <c r="J85" s="73">
        <v>1</v>
      </c>
      <c r="K85" s="76">
        <f t="shared" si="9"/>
        <v>2</v>
      </c>
      <c r="L85" s="73">
        <v>0</v>
      </c>
      <c r="M85" s="76">
        <f t="shared" si="10"/>
        <v>0</v>
      </c>
      <c r="N85" s="76">
        <f t="shared" si="11"/>
        <v>15</v>
      </c>
      <c r="O85" s="77" t="str">
        <f t="shared" si="12"/>
        <v>B</v>
      </c>
      <c r="P85" s="70" t="str">
        <f t="shared" si="13"/>
        <v>B</v>
      </c>
      <c r="Q85" s="71" t="s">
        <v>366</v>
      </c>
      <c r="R85" s="67" t="s">
        <v>164</v>
      </c>
    </row>
    <row r="86" spans="1:18">
      <c r="A86" s="72" t="s">
        <v>29</v>
      </c>
      <c r="B86" s="73">
        <v>2</v>
      </c>
      <c r="C86" s="132" t="s">
        <v>190</v>
      </c>
      <c r="D86" s="67" t="str">
        <f>VLOOKUP(C86,'Athlete List'!A$2:B$122,2,FALSE)</f>
        <v>FUS</v>
      </c>
      <c r="E86" s="75" t="s">
        <v>363</v>
      </c>
      <c r="F86" s="73">
        <v>0</v>
      </c>
      <c r="G86" s="76">
        <f t="shared" si="7"/>
        <v>0</v>
      </c>
      <c r="H86" s="73">
        <v>2</v>
      </c>
      <c r="I86" s="76">
        <f t="shared" si="8"/>
        <v>6</v>
      </c>
      <c r="J86" s="73">
        <v>3</v>
      </c>
      <c r="K86" s="76">
        <f t="shared" si="9"/>
        <v>6</v>
      </c>
      <c r="L86" s="73">
        <v>0</v>
      </c>
      <c r="M86" s="76">
        <f t="shared" si="10"/>
        <v>0</v>
      </c>
      <c r="N86" s="76">
        <f t="shared" si="11"/>
        <v>12</v>
      </c>
      <c r="O86" s="77" t="str">
        <f t="shared" si="12"/>
        <v>C</v>
      </c>
      <c r="P86" s="70" t="str">
        <f t="shared" si="13"/>
        <v>C</v>
      </c>
      <c r="Q86" s="71" t="s">
        <v>366</v>
      </c>
      <c r="R86" s="67" t="s">
        <v>164</v>
      </c>
    </row>
    <row r="87" spans="1:18">
      <c r="A87" s="72" t="s">
        <v>29</v>
      </c>
      <c r="B87" s="73">
        <v>2</v>
      </c>
      <c r="C87" s="132" t="s">
        <v>174</v>
      </c>
      <c r="D87" s="67" t="str">
        <f>VLOOKUP(C87,'Athlete List'!A$2:B$122,2,FALSE)</f>
        <v>FUS</v>
      </c>
      <c r="E87" s="75" t="s">
        <v>363</v>
      </c>
      <c r="F87" s="73">
        <v>0</v>
      </c>
      <c r="G87" s="76">
        <f t="shared" si="7"/>
        <v>0</v>
      </c>
      <c r="H87" s="73">
        <v>0</v>
      </c>
      <c r="I87" s="76">
        <f t="shared" si="8"/>
        <v>0</v>
      </c>
      <c r="J87" s="73">
        <v>2</v>
      </c>
      <c r="K87" s="76">
        <f t="shared" si="9"/>
        <v>4</v>
      </c>
      <c r="L87" s="73">
        <v>3</v>
      </c>
      <c r="M87" s="76">
        <f t="shared" si="10"/>
        <v>3</v>
      </c>
      <c r="N87" s="76">
        <f t="shared" si="11"/>
        <v>7</v>
      </c>
      <c r="O87" s="77" t="str">
        <f t="shared" si="12"/>
        <v>D</v>
      </c>
      <c r="P87" s="70" t="str">
        <f t="shared" si="13"/>
        <v>D</v>
      </c>
      <c r="Q87" s="71" t="s">
        <v>366</v>
      </c>
      <c r="R87" s="67" t="s">
        <v>164</v>
      </c>
    </row>
    <row r="88" spans="1:18">
      <c r="A88" s="72" t="s">
        <v>29</v>
      </c>
      <c r="B88" s="73">
        <v>2</v>
      </c>
      <c r="C88" s="132" t="s">
        <v>184</v>
      </c>
      <c r="D88" s="67" t="str">
        <f>VLOOKUP(C88,'Athlete List'!A$2:B$122,2,FALSE)</f>
        <v>Starlite</v>
      </c>
      <c r="E88" s="75" t="s">
        <v>363</v>
      </c>
      <c r="F88" s="73">
        <v>0</v>
      </c>
      <c r="G88" s="76">
        <f t="shared" si="7"/>
        <v>0</v>
      </c>
      <c r="H88" s="73">
        <v>0</v>
      </c>
      <c r="I88" s="76">
        <f t="shared" si="8"/>
        <v>0</v>
      </c>
      <c r="J88" s="73">
        <v>2</v>
      </c>
      <c r="K88" s="76">
        <f t="shared" si="9"/>
        <v>4</v>
      </c>
      <c r="L88" s="73">
        <v>3</v>
      </c>
      <c r="M88" s="76">
        <f t="shared" si="10"/>
        <v>3</v>
      </c>
      <c r="N88" s="76">
        <f t="shared" si="11"/>
        <v>7</v>
      </c>
      <c r="O88" s="77" t="str">
        <f t="shared" si="12"/>
        <v>D</v>
      </c>
      <c r="P88" s="70" t="str">
        <f t="shared" si="13"/>
        <v>D</v>
      </c>
      <c r="Q88" s="71" t="s">
        <v>366</v>
      </c>
      <c r="R88" s="67" t="s">
        <v>164</v>
      </c>
    </row>
    <row r="89" spans="1:18">
      <c r="A89" s="72" t="s">
        <v>29</v>
      </c>
      <c r="B89" s="73">
        <v>2</v>
      </c>
      <c r="C89" s="132" t="s">
        <v>182</v>
      </c>
      <c r="D89" s="67" t="str">
        <f>VLOOKUP(C89,'Athlete List'!A$2:B$123,2,FALSE)</f>
        <v>Starlite</v>
      </c>
      <c r="E89" s="75" t="s">
        <v>363</v>
      </c>
      <c r="F89" s="73">
        <v>0</v>
      </c>
      <c r="G89" s="76">
        <f t="shared" si="7"/>
        <v>0</v>
      </c>
      <c r="H89" s="73">
        <v>3</v>
      </c>
      <c r="I89" s="76">
        <f t="shared" si="8"/>
        <v>9</v>
      </c>
      <c r="J89" s="73">
        <v>1</v>
      </c>
      <c r="K89" s="76">
        <f t="shared" si="9"/>
        <v>2</v>
      </c>
      <c r="L89" s="73">
        <v>1</v>
      </c>
      <c r="M89" s="76">
        <f t="shared" si="10"/>
        <v>1</v>
      </c>
      <c r="N89" s="76">
        <f t="shared" si="11"/>
        <v>12</v>
      </c>
      <c r="O89" s="77" t="str">
        <f t="shared" si="12"/>
        <v>C</v>
      </c>
      <c r="P89" s="70" t="str">
        <f t="shared" si="13"/>
        <v>C</v>
      </c>
      <c r="Q89" s="71" t="s">
        <v>366</v>
      </c>
      <c r="R89" s="67" t="s">
        <v>164</v>
      </c>
    </row>
    <row r="90" spans="1:18">
      <c r="A90" s="72" t="s">
        <v>29</v>
      </c>
      <c r="B90" s="73">
        <v>2</v>
      </c>
      <c r="C90" s="132" t="s">
        <v>183</v>
      </c>
      <c r="D90" s="67" t="str">
        <f>VLOOKUP(C90,'Athlete List'!A$2:B$122,2,FALSE)</f>
        <v>ETIN</v>
      </c>
      <c r="E90" s="75" t="s">
        <v>363</v>
      </c>
      <c r="F90" s="73">
        <v>0</v>
      </c>
      <c r="G90" s="76">
        <f t="shared" si="7"/>
        <v>0</v>
      </c>
      <c r="H90" s="73">
        <v>0</v>
      </c>
      <c r="I90" s="76">
        <f t="shared" si="8"/>
        <v>0</v>
      </c>
      <c r="J90" s="73">
        <v>4</v>
      </c>
      <c r="K90" s="76">
        <f t="shared" si="9"/>
        <v>8</v>
      </c>
      <c r="L90" s="73">
        <v>1</v>
      </c>
      <c r="M90" s="76">
        <f t="shared" si="10"/>
        <v>1</v>
      </c>
      <c r="N90" s="76">
        <f t="shared" si="11"/>
        <v>9</v>
      </c>
      <c r="O90" s="77" t="str">
        <f t="shared" si="12"/>
        <v>C</v>
      </c>
      <c r="P90" s="70" t="str">
        <f t="shared" si="13"/>
        <v>C</v>
      </c>
      <c r="Q90" s="71" t="s">
        <v>366</v>
      </c>
      <c r="R90" s="67" t="s">
        <v>164</v>
      </c>
    </row>
    <row r="91" spans="1:18">
      <c r="A91" s="72" t="s">
        <v>29</v>
      </c>
      <c r="B91" s="73">
        <v>2</v>
      </c>
      <c r="C91" s="132" t="s">
        <v>187</v>
      </c>
      <c r="D91" s="67" t="str">
        <f>VLOOKUP(C91,'Athlete List'!A$2:B$122,2,FALSE)</f>
        <v>ATLK</v>
      </c>
      <c r="E91" s="75" t="s">
        <v>363</v>
      </c>
      <c r="F91" s="73">
        <v>0</v>
      </c>
      <c r="G91" s="76">
        <f t="shared" si="7"/>
        <v>0</v>
      </c>
      <c r="H91" s="73">
        <v>1</v>
      </c>
      <c r="I91" s="76">
        <f t="shared" si="8"/>
        <v>3</v>
      </c>
      <c r="J91" s="73">
        <v>2</v>
      </c>
      <c r="K91" s="76">
        <f t="shared" si="9"/>
        <v>4</v>
      </c>
      <c r="L91" s="73">
        <v>2</v>
      </c>
      <c r="M91" s="76">
        <f t="shared" si="10"/>
        <v>2</v>
      </c>
      <c r="N91" s="76">
        <f t="shared" si="11"/>
        <v>9</v>
      </c>
      <c r="O91" s="77" t="str">
        <f t="shared" si="12"/>
        <v>C</v>
      </c>
      <c r="P91" s="70" t="str">
        <f t="shared" si="13"/>
        <v>C</v>
      </c>
      <c r="Q91" s="71" t="s">
        <v>366</v>
      </c>
      <c r="R91" s="67" t="s">
        <v>164</v>
      </c>
    </row>
    <row r="92" spans="1:18">
      <c r="A92" s="72" t="s">
        <v>29</v>
      </c>
      <c r="B92" s="73">
        <v>2</v>
      </c>
      <c r="C92" s="132" t="s">
        <v>208</v>
      </c>
      <c r="D92" s="67" t="str">
        <f>VLOOKUP(C92,'Athlete List'!A$2:B$122,2,FALSE)</f>
        <v>ETIN</v>
      </c>
      <c r="E92" s="75" t="s">
        <v>363</v>
      </c>
      <c r="F92" s="73">
        <v>0</v>
      </c>
      <c r="G92" s="76">
        <f t="shared" si="7"/>
        <v>0</v>
      </c>
      <c r="H92" s="73">
        <v>1</v>
      </c>
      <c r="I92" s="76">
        <f t="shared" si="8"/>
        <v>3</v>
      </c>
      <c r="J92" s="73">
        <v>2</v>
      </c>
      <c r="K92" s="76">
        <f t="shared" si="9"/>
        <v>4</v>
      </c>
      <c r="L92" s="73">
        <v>2</v>
      </c>
      <c r="M92" s="76">
        <f t="shared" si="10"/>
        <v>2</v>
      </c>
      <c r="N92" s="76">
        <f t="shared" si="11"/>
        <v>9</v>
      </c>
      <c r="O92" s="77" t="str">
        <f t="shared" si="12"/>
        <v>C</v>
      </c>
      <c r="P92" s="70" t="str">
        <f t="shared" si="13"/>
        <v>C</v>
      </c>
      <c r="Q92" s="71" t="s">
        <v>366</v>
      </c>
      <c r="R92" s="67" t="s">
        <v>164</v>
      </c>
    </row>
    <row r="93" spans="1:18">
      <c r="A93" s="72" t="s">
        <v>29</v>
      </c>
      <c r="B93" s="73">
        <v>3</v>
      </c>
      <c r="C93" s="132" t="s">
        <v>204</v>
      </c>
      <c r="D93" s="67" t="str">
        <f>VLOOKUP(C93,'Athlete List'!A$2:B$122,2,FALSE)</f>
        <v>ATLK</v>
      </c>
      <c r="E93" s="75" t="s">
        <v>364</v>
      </c>
      <c r="F93" s="73">
        <v>0</v>
      </c>
      <c r="G93" s="76">
        <f t="shared" si="7"/>
        <v>0</v>
      </c>
      <c r="H93" s="73">
        <v>4</v>
      </c>
      <c r="I93" s="76">
        <f t="shared" si="8"/>
        <v>12</v>
      </c>
      <c r="J93" s="73">
        <v>1</v>
      </c>
      <c r="K93" s="76">
        <f t="shared" si="9"/>
        <v>2</v>
      </c>
      <c r="L93" s="73">
        <v>0</v>
      </c>
      <c r="M93" s="76">
        <f t="shared" si="10"/>
        <v>0</v>
      </c>
      <c r="N93" s="76">
        <f t="shared" si="11"/>
        <v>14</v>
      </c>
      <c r="O93" s="77" t="str">
        <f t="shared" si="12"/>
        <v>B</v>
      </c>
      <c r="P93" s="70" t="str">
        <f t="shared" si="13"/>
        <v>B</v>
      </c>
      <c r="Q93" s="71" t="s">
        <v>366</v>
      </c>
      <c r="R93" s="67" t="s">
        <v>164</v>
      </c>
    </row>
    <row r="94" spans="1:18">
      <c r="A94" s="72" t="s">
        <v>29</v>
      </c>
      <c r="B94" s="73">
        <v>3</v>
      </c>
      <c r="C94" s="132" t="s">
        <v>175</v>
      </c>
      <c r="D94" s="67" t="str">
        <f>VLOOKUP(C94,'Athlete List'!A$2:B$122,2,FALSE)</f>
        <v>FUS</v>
      </c>
      <c r="E94" s="75" t="s">
        <v>364</v>
      </c>
      <c r="F94" s="73">
        <v>0</v>
      </c>
      <c r="G94" s="76">
        <f t="shared" si="7"/>
        <v>0</v>
      </c>
      <c r="H94" s="73">
        <v>0</v>
      </c>
      <c r="I94" s="76">
        <f t="shared" si="8"/>
        <v>0</v>
      </c>
      <c r="J94" s="73">
        <v>5</v>
      </c>
      <c r="K94" s="76">
        <f t="shared" si="9"/>
        <v>10</v>
      </c>
      <c r="L94" s="73">
        <v>0</v>
      </c>
      <c r="M94" s="76">
        <f t="shared" si="10"/>
        <v>0</v>
      </c>
      <c r="N94" s="76">
        <f t="shared" si="11"/>
        <v>10</v>
      </c>
      <c r="O94" s="77" t="str">
        <f t="shared" si="12"/>
        <v>C</v>
      </c>
      <c r="P94" s="70" t="str">
        <f t="shared" si="13"/>
        <v>C</v>
      </c>
      <c r="Q94" s="71" t="s">
        <v>366</v>
      </c>
      <c r="R94" s="67" t="s">
        <v>164</v>
      </c>
    </row>
    <row r="95" spans="1:18">
      <c r="A95" s="72" t="s">
        <v>29</v>
      </c>
      <c r="B95" s="73">
        <v>3</v>
      </c>
      <c r="C95" s="132" t="s">
        <v>193</v>
      </c>
      <c r="D95" s="67" t="str">
        <f>VLOOKUP(C95,'Athlete List'!A$2:B$122,2,FALSE)</f>
        <v>ETIN</v>
      </c>
      <c r="E95" s="75" t="s">
        <v>364</v>
      </c>
      <c r="F95" s="73">
        <v>0</v>
      </c>
      <c r="G95" s="76">
        <f t="shared" si="7"/>
        <v>0</v>
      </c>
      <c r="H95" s="73">
        <v>1</v>
      </c>
      <c r="I95" s="76">
        <f t="shared" si="8"/>
        <v>3</v>
      </c>
      <c r="J95" s="73">
        <v>4</v>
      </c>
      <c r="K95" s="76">
        <f t="shared" si="9"/>
        <v>8</v>
      </c>
      <c r="L95" s="73">
        <v>0</v>
      </c>
      <c r="M95" s="76">
        <f t="shared" si="10"/>
        <v>0</v>
      </c>
      <c r="N95" s="76">
        <f t="shared" si="11"/>
        <v>11</v>
      </c>
      <c r="O95" s="77" t="str">
        <f t="shared" si="12"/>
        <v>C</v>
      </c>
      <c r="P95" s="70" t="str">
        <f t="shared" si="13"/>
        <v>C</v>
      </c>
      <c r="Q95" s="71" t="s">
        <v>366</v>
      </c>
      <c r="R95" s="67" t="s">
        <v>164</v>
      </c>
    </row>
    <row r="96" spans="1:18">
      <c r="A96" s="72" t="s">
        <v>29</v>
      </c>
      <c r="B96" s="73">
        <v>3</v>
      </c>
      <c r="C96" s="132" t="s">
        <v>202</v>
      </c>
      <c r="D96" s="67" t="str">
        <f>VLOOKUP(C96,'Athlete List'!A$2:B$122,2,FALSE)</f>
        <v>ETIN</v>
      </c>
      <c r="E96" s="75" t="s">
        <v>364</v>
      </c>
      <c r="F96" s="73">
        <v>0</v>
      </c>
      <c r="G96" s="76">
        <f t="shared" si="7"/>
        <v>0</v>
      </c>
      <c r="H96" s="73">
        <v>3</v>
      </c>
      <c r="I96" s="76">
        <f t="shared" si="8"/>
        <v>9</v>
      </c>
      <c r="J96" s="73">
        <v>2</v>
      </c>
      <c r="K96" s="76">
        <f t="shared" si="9"/>
        <v>4</v>
      </c>
      <c r="L96" s="73">
        <v>0</v>
      </c>
      <c r="M96" s="76">
        <f t="shared" si="10"/>
        <v>0</v>
      </c>
      <c r="N96" s="76">
        <f t="shared" si="11"/>
        <v>13</v>
      </c>
      <c r="O96" s="77" t="str">
        <f t="shared" si="12"/>
        <v>B</v>
      </c>
      <c r="P96" s="70" t="str">
        <f t="shared" si="13"/>
        <v>B</v>
      </c>
      <c r="Q96" s="71" t="s">
        <v>366</v>
      </c>
      <c r="R96" s="67" t="s">
        <v>164</v>
      </c>
    </row>
    <row r="97" spans="1:27">
      <c r="A97" s="72" t="s">
        <v>29</v>
      </c>
      <c r="B97" s="73">
        <v>3</v>
      </c>
      <c r="C97" s="132" t="s">
        <v>181</v>
      </c>
      <c r="D97" s="67" t="str">
        <f>VLOOKUP(C97,'Athlete List'!A$2:B$122,2,FALSE)</f>
        <v>ETIN</v>
      </c>
      <c r="E97" s="75" t="s">
        <v>364</v>
      </c>
      <c r="F97" s="73">
        <v>0</v>
      </c>
      <c r="G97" s="76">
        <f t="shared" si="7"/>
        <v>0</v>
      </c>
      <c r="H97" s="73">
        <v>3</v>
      </c>
      <c r="I97" s="76">
        <f t="shared" si="8"/>
        <v>9</v>
      </c>
      <c r="J97" s="73">
        <v>2</v>
      </c>
      <c r="K97" s="76">
        <f t="shared" si="9"/>
        <v>4</v>
      </c>
      <c r="L97" s="73">
        <v>0</v>
      </c>
      <c r="M97" s="76">
        <f t="shared" si="10"/>
        <v>0</v>
      </c>
      <c r="N97" s="76">
        <f t="shared" si="11"/>
        <v>13</v>
      </c>
      <c r="O97" s="77" t="str">
        <f t="shared" si="12"/>
        <v>B</v>
      </c>
      <c r="P97" s="70" t="str">
        <f t="shared" si="13"/>
        <v>B</v>
      </c>
      <c r="Q97" s="71" t="s">
        <v>366</v>
      </c>
      <c r="R97" s="67" t="s">
        <v>164</v>
      </c>
    </row>
    <row r="98" spans="1:27">
      <c r="A98" s="72" t="s">
        <v>29</v>
      </c>
      <c r="B98" s="73">
        <v>3</v>
      </c>
      <c r="C98" s="132" t="s">
        <v>180</v>
      </c>
      <c r="D98" s="67" t="str">
        <f>VLOOKUP(C98,'Athlete List'!A$2:B$122,2,FALSE)</f>
        <v>FUS</v>
      </c>
      <c r="E98" s="75" t="s">
        <v>364</v>
      </c>
      <c r="F98" s="73">
        <v>0</v>
      </c>
      <c r="G98" s="76">
        <f t="shared" si="7"/>
        <v>0</v>
      </c>
      <c r="H98" s="73">
        <v>1</v>
      </c>
      <c r="I98" s="76">
        <f t="shared" si="8"/>
        <v>3</v>
      </c>
      <c r="J98" s="73">
        <v>4</v>
      </c>
      <c r="K98" s="76">
        <f t="shared" si="9"/>
        <v>8</v>
      </c>
      <c r="L98" s="73">
        <v>0</v>
      </c>
      <c r="M98" s="76">
        <f t="shared" si="10"/>
        <v>0</v>
      </c>
      <c r="N98" s="76">
        <f t="shared" si="11"/>
        <v>11</v>
      </c>
      <c r="O98" s="77" t="str">
        <f t="shared" si="12"/>
        <v>C</v>
      </c>
      <c r="P98" s="70" t="str">
        <f t="shared" si="13"/>
        <v>C</v>
      </c>
      <c r="Q98" s="71" t="s">
        <v>366</v>
      </c>
      <c r="R98" s="67" t="s">
        <v>164</v>
      </c>
    </row>
    <row r="99" spans="1:27">
      <c r="A99" s="72" t="s">
        <v>29</v>
      </c>
      <c r="B99" s="73">
        <v>4</v>
      </c>
      <c r="C99" s="132" t="s">
        <v>176</v>
      </c>
      <c r="D99" s="67" t="str">
        <f>VLOOKUP(C99,'Athlete List'!A$2:B$122,2,FALSE)</f>
        <v>Starlite</v>
      </c>
      <c r="E99" s="68" t="s">
        <v>365</v>
      </c>
      <c r="F99" s="73">
        <v>0</v>
      </c>
      <c r="G99" s="76">
        <f t="shared" si="7"/>
        <v>0</v>
      </c>
      <c r="H99" s="73">
        <v>3</v>
      </c>
      <c r="I99" s="76">
        <f t="shared" si="8"/>
        <v>9</v>
      </c>
      <c r="J99" s="73">
        <v>0</v>
      </c>
      <c r="K99" s="76">
        <f t="shared" si="9"/>
        <v>0</v>
      </c>
      <c r="L99" s="73">
        <v>2</v>
      </c>
      <c r="M99" s="76">
        <f t="shared" si="10"/>
        <v>2</v>
      </c>
      <c r="N99" s="76">
        <f t="shared" si="11"/>
        <v>11</v>
      </c>
      <c r="O99" s="77" t="str">
        <f t="shared" si="12"/>
        <v>C</v>
      </c>
      <c r="P99" s="70" t="str">
        <f t="shared" si="13"/>
        <v>C</v>
      </c>
      <c r="Q99" s="71" t="s">
        <v>366</v>
      </c>
      <c r="R99" s="67" t="s">
        <v>164</v>
      </c>
    </row>
    <row r="100" spans="1:27">
      <c r="A100" s="72" t="s">
        <v>29</v>
      </c>
      <c r="B100" s="73">
        <v>4</v>
      </c>
      <c r="C100" s="132" t="s">
        <v>178</v>
      </c>
      <c r="D100" s="67" t="str">
        <f>VLOOKUP(C100,'Athlete List'!A$2:B$122,2,FALSE)</f>
        <v>ETIN</v>
      </c>
      <c r="E100" s="68" t="s">
        <v>365</v>
      </c>
      <c r="F100" s="73">
        <v>0</v>
      </c>
      <c r="G100" s="76">
        <f t="shared" si="7"/>
        <v>0</v>
      </c>
      <c r="H100" s="73">
        <v>0</v>
      </c>
      <c r="I100" s="76">
        <f t="shared" si="8"/>
        <v>0</v>
      </c>
      <c r="J100" s="73">
        <v>5</v>
      </c>
      <c r="K100" s="76">
        <f t="shared" si="9"/>
        <v>10</v>
      </c>
      <c r="L100" s="73">
        <v>0</v>
      </c>
      <c r="M100" s="76">
        <f t="shared" si="10"/>
        <v>0</v>
      </c>
      <c r="N100" s="76">
        <f t="shared" si="11"/>
        <v>10</v>
      </c>
      <c r="O100" s="77" t="str">
        <f t="shared" si="12"/>
        <v>C</v>
      </c>
      <c r="P100" s="70" t="str">
        <f t="shared" si="13"/>
        <v>C</v>
      </c>
      <c r="Q100" s="71" t="s">
        <v>366</v>
      </c>
      <c r="R100" s="67" t="s">
        <v>164</v>
      </c>
    </row>
    <row r="101" spans="1:27">
      <c r="A101" s="72" t="s">
        <v>29</v>
      </c>
      <c r="B101" s="73">
        <v>4</v>
      </c>
      <c r="C101" s="132" t="s">
        <v>185</v>
      </c>
      <c r="D101" s="67" t="str">
        <f>VLOOKUP(C101,'Athlete List'!A$2:B$122,2,FALSE)</f>
        <v>Starlite</v>
      </c>
      <c r="E101" s="68" t="s">
        <v>365</v>
      </c>
      <c r="F101" s="73">
        <v>0</v>
      </c>
      <c r="G101" s="76">
        <f t="shared" ref="G101:G130" si="14">F101*4</f>
        <v>0</v>
      </c>
      <c r="H101" s="73">
        <v>0</v>
      </c>
      <c r="I101" s="76">
        <f t="shared" ref="I101:I130" si="15">H101*3</f>
        <v>0</v>
      </c>
      <c r="J101" s="73">
        <v>1</v>
      </c>
      <c r="K101" s="76">
        <f t="shared" ref="K101:K130" si="16">J101*2</f>
        <v>2</v>
      </c>
      <c r="L101" s="73">
        <v>4</v>
      </c>
      <c r="M101" s="76">
        <f t="shared" ref="M101:M130" si="17">L101*1</f>
        <v>4</v>
      </c>
      <c r="N101" s="76">
        <f t="shared" ref="N101:N130" si="18">G101+I101+K101+M101</f>
        <v>6</v>
      </c>
      <c r="O101" s="77" t="str">
        <f t="shared" ref="O101:O130" si="19">IF(AND(OR(A101="Medley II"),AND(N101 &lt;=8, N101 &gt;= 6)),"D",IF(AND(OR(A101="Medley II"),AND(N101 &lt;=14, N101 &gt;= 9)),"C", IF(AND(OR(A101="Medley II"),AND(N101 &lt;=21, N101 &gt;= 15)),"B", IF(AND(OR(A101="Medley II"),AND(N101 &lt;=24, N101 &gt;= 22)),"A", IF(AND(OR(A101="Group I", A101="Twirl Team II", A101="Dancetwirl Team I", A101="Group II", A101="Medley I", A101="Solo Dance I", A101="Solo Dance II"),AND(N101 &lt;=7, N101 &gt;= 5)),"D", IF(AND(OR(A101="Group I", A101="Twirl Team II", A101="Dancetwirl Team I", A101="Group II", A101="Medley I", A101="Solo Dance I", A101="Solo Dance II"),AND(N101 &lt;=12, N101 &gt;= 8)),"C", IF(AND(OR(A101="Group I", A101="Twirl Team II", A101="Dancetwirl Team I", A101="Group II", A101="Medley I", A101="Solo Dance I", A101="Solo Dance II"),AND(N101 &lt;=17, N101 &gt;= 13)),"B", IF(AND(OR(A101="Group I", A101="Twirl Team II", A101="Dancetwirl Team I", A101="Group II", A101="Medley I", A101="Solo Dance I", A101="Solo Dance II"),AND(N101 &lt;=20, N101 &gt;= 18)),"A", IF(AND(OR(A101="Basic March I", A101="Basic March II", A101="Forward Motion I", A101="Forward Motion II", A101="Solo I", A101="Solo II", A101="2 Baton I", A101="2 Baton II"),AND(N101 &lt;=5, N101 &gt;= 4)),"D", IF(AND(OR(A101="Basic March I", A101="Basic March II", A101="Forward Motion I", A101="Forward Motion II", A101="Solo I", A101="Solo II", A101="2 Baton I", A101="2 Baton II"),AND(N101 &lt;=9, N101 &gt;= 6)),"C", IF(AND(OR(A101="Basic March I", A101="Basic March II", A101="Forward Motion I", A101="Forward Motion II", A101="Solo I", A101="Solo II", A101="2 Baton I", A101="2 Baton II"),AND(N101 &lt;=13, N101 &gt;= 10)),"B", IF(AND(OR(A101="Basic March I", A101="Basic March II", A101="Forward Motion I", A101="Forward Motion II", A101="Solo I", A101="Solo II", A101="2 Baton I", A101="2 Baton II"),AND(N101 &lt;=16, N101 &gt;= 14)),"A", ""))))))))))))</f>
        <v>D</v>
      </c>
      <c r="P101" s="70" t="str">
        <f t="shared" ref="P101:P130" si="20">O101</f>
        <v>D</v>
      </c>
      <c r="Q101" s="71" t="s">
        <v>366</v>
      </c>
      <c r="R101" s="67" t="s">
        <v>164</v>
      </c>
    </row>
    <row r="102" spans="1:27">
      <c r="A102" s="72" t="s">
        <v>29</v>
      </c>
      <c r="B102" s="73">
        <v>4</v>
      </c>
      <c r="C102" s="132" t="s">
        <v>210</v>
      </c>
      <c r="D102" s="67" t="str">
        <f>VLOOKUP(C102,'Athlete List'!A$2:B$122,2,FALSE)</f>
        <v>Starlite</v>
      </c>
      <c r="E102" s="68" t="s">
        <v>365</v>
      </c>
      <c r="F102" s="73">
        <v>2</v>
      </c>
      <c r="G102" s="76">
        <f t="shared" si="14"/>
        <v>8</v>
      </c>
      <c r="H102" s="73">
        <v>0</v>
      </c>
      <c r="I102" s="76">
        <f t="shared" si="15"/>
        <v>0</v>
      </c>
      <c r="J102" s="73">
        <v>2</v>
      </c>
      <c r="K102" s="76">
        <f t="shared" si="16"/>
        <v>4</v>
      </c>
      <c r="L102" s="73">
        <v>1</v>
      </c>
      <c r="M102" s="76">
        <f t="shared" si="17"/>
        <v>1</v>
      </c>
      <c r="N102" s="76">
        <f t="shared" si="18"/>
        <v>13</v>
      </c>
      <c r="O102" s="77" t="str">
        <f t="shared" si="19"/>
        <v>B</v>
      </c>
      <c r="P102" s="70" t="str">
        <f t="shared" si="20"/>
        <v>B</v>
      </c>
      <c r="Q102" s="71" t="s">
        <v>366</v>
      </c>
      <c r="R102" s="67" t="s">
        <v>164</v>
      </c>
    </row>
    <row r="103" spans="1:27">
      <c r="A103" s="72" t="s">
        <v>29</v>
      </c>
      <c r="B103" s="73">
        <v>4</v>
      </c>
      <c r="C103" s="132" t="s">
        <v>211</v>
      </c>
      <c r="D103" s="67" t="str">
        <f>VLOOKUP(C103,'Athlete List'!A$2:B$122,2,FALSE)</f>
        <v>ATLK</v>
      </c>
      <c r="E103" s="68" t="s">
        <v>365</v>
      </c>
      <c r="F103" s="73">
        <v>0</v>
      </c>
      <c r="G103" s="76">
        <f t="shared" si="14"/>
        <v>0</v>
      </c>
      <c r="H103" s="73">
        <v>0</v>
      </c>
      <c r="I103" s="76">
        <f t="shared" si="15"/>
        <v>0</v>
      </c>
      <c r="J103" s="73">
        <v>3</v>
      </c>
      <c r="K103" s="76">
        <f t="shared" si="16"/>
        <v>6</v>
      </c>
      <c r="L103" s="73">
        <v>2</v>
      </c>
      <c r="M103" s="76">
        <f t="shared" si="17"/>
        <v>2</v>
      </c>
      <c r="N103" s="76">
        <f t="shared" si="18"/>
        <v>8</v>
      </c>
      <c r="O103" s="77" t="str">
        <f t="shared" si="19"/>
        <v>C</v>
      </c>
      <c r="P103" s="70" t="str">
        <f t="shared" si="20"/>
        <v>C</v>
      </c>
      <c r="Q103" s="71" t="s">
        <v>366</v>
      </c>
      <c r="R103" s="67" t="s">
        <v>164</v>
      </c>
    </row>
    <row r="104" spans="1:27">
      <c r="A104" s="72" t="s">
        <v>29</v>
      </c>
      <c r="B104" s="73">
        <v>4</v>
      </c>
      <c r="C104" s="132" t="s">
        <v>192</v>
      </c>
      <c r="D104" s="67" t="str">
        <f>VLOOKUP(C104,'Athlete List'!A$2:B$122,2,FALSE)</f>
        <v>ETIN</v>
      </c>
      <c r="E104" s="68" t="s">
        <v>365</v>
      </c>
      <c r="F104" s="73">
        <v>2</v>
      </c>
      <c r="G104" s="76">
        <f t="shared" si="14"/>
        <v>8</v>
      </c>
      <c r="H104" s="73">
        <v>0</v>
      </c>
      <c r="I104" s="76">
        <f t="shared" si="15"/>
        <v>0</v>
      </c>
      <c r="J104" s="73">
        <v>3</v>
      </c>
      <c r="K104" s="76">
        <f t="shared" si="16"/>
        <v>6</v>
      </c>
      <c r="L104" s="73">
        <v>0</v>
      </c>
      <c r="M104" s="76">
        <f t="shared" si="17"/>
        <v>0</v>
      </c>
      <c r="N104" s="76">
        <f t="shared" si="18"/>
        <v>14</v>
      </c>
      <c r="O104" s="77" t="str">
        <f t="shared" si="19"/>
        <v>B</v>
      </c>
      <c r="P104" s="70" t="str">
        <f t="shared" si="20"/>
        <v>B</v>
      </c>
      <c r="Q104" s="71" t="s">
        <v>366</v>
      </c>
      <c r="R104" s="67" t="s">
        <v>164</v>
      </c>
    </row>
    <row r="105" spans="1:27" s="240" customFormat="1">
      <c r="A105" s="255" t="s">
        <v>30</v>
      </c>
      <c r="B105" s="256">
        <v>1</v>
      </c>
      <c r="C105" s="257" t="s">
        <v>207</v>
      </c>
      <c r="D105" s="258" t="str">
        <f>VLOOKUP(C105,'Athlete List'!A$2:B$122,2,FALSE)</f>
        <v>ETIN</v>
      </c>
      <c r="E105" s="259" t="s">
        <v>362</v>
      </c>
      <c r="F105" s="256">
        <v>0</v>
      </c>
      <c r="G105" s="260">
        <f t="shared" si="14"/>
        <v>0</v>
      </c>
      <c r="H105" s="256">
        <v>0</v>
      </c>
      <c r="I105" s="260">
        <f t="shared" si="15"/>
        <v>0</v>
      </c>
      <c r="J105" s="256">
        <v>0</v>
      </c>
      <c r="K105" s="260">
        <f t="shared" si="16"/>
        <v>0</v>
      </c>
      <c r="L105" s="256">
        <v>0</v>
      </c>
      <c r="M105" s="260">
        <f t="shared" si="17"/>
        <v>0</v>
      </c>
      <c r="N105" s="260">
        <f t="shared" si="18"/>
        <v>0</v>
      </c>
      <c r="O105" s="261" t="str">
        <f t="shared" si="19"/>
        <v/>
      </c>
      <c r="P105" s="262" t="str">
        <f t="shared" si="20"/>
        <v/>
      </c>
      <c r="Q105" s="263" t="s">
        <v>366</v>
      </c>
      <c r="R105" s="258" t="s">
        <v>164</v>
      </c>
      <c r="Y105" s="264"/>
      <c r="Z105" s="264"/>
      <c r="AA105" s="265"/>
    </row>
    <row r="106" spans="1:27">
      <c r="A106" s="72" t="s">
        <v>30</v>
      </c>
      <c r="B106" s="73">
        <v>2</v>
      </c>
      <c r="C106" s="130" t="s">
        <v>197</v>
      </c>
      <c r="D106" s="67" t="str">
        <f>VLOOKUP(C106,'Athlete List'!A$2:B$122,2,FALSE)</f>
        <v>ATLK</v>
      </c>
      <c r="E106" s="75" t="s">
        <v>363</v>
      </c>
      <c r="F106" s="73">
        <v>6</v>
      </c>
      <c r="G106" s="76">
        <f t="shared" si="14"/>
        <v>24</v>
      </c>
      <c r="H106" s="73">
        <v>0</v>
      </c>
      <c r="I106" s="76">
        <f t="shared" si="15"/>
        <v>0</v>
      </c>
      <c r="J106" s="73">
        <v>0</v>
      </c>
      <c r="K106" s="76">
        <f t="shared" si="16"/>
        <v>0</v>
      </c>
      <c r="L106" s="73">
        <v>0</v>
      </c>
      <c r="M106" s="76">
        <f t="shared" si="17"/>
        <v>0</v>
      </c>
      <c r="N106" s="76">
        <f t="shared" si="18"/>
        <v>24</v>
      </c>
      <c r="O106" s="77" t="str">
        <f t="shared" si="19"/>
        <v>A</v>
      </c>
      <c r="P106" s="70" t="str">
        <f t="shared" si="20"/>
        <v>A</v>
      </c>
      <c r="Q106" s="71" t="s">
        <v>366</v>
      </c>
      <c r="R106" s="67" t="s">
        <v>164</v>
      </c>
    </row>
    <row r="107" spans="1:27">
      <c r="A107" s="72" t="s">
        <v>30</v>
      </c>
      <c r="B107" s="73">
        <v>2</v>
      </c>
      <c r="C107" s="130" t="s">
        <v>199</v>
      </c>
      <c r="D107" s="67" t="str">
        <f>VLOOKUP(C107,'Athlete List'!A$2:B$122,2,FALSE)</f>
        <v>ATLK</v>
      </c>
      <c r="E107" s="75" t="s">
        <v>363</v>
      </c>
      <c r="F107" s="73">
        <v>2</v>
      </c>
      <c r="G107" s="76">
        <f t="shared" si="14"/>
        <v>8</v>
      </c>
      <c r="H107" s="73">
        <v>3</v>
      </c>
      <c r="I107" s="76">
        <f t="shared" si="15"/>
        <v>9</v>
      </c>
      <c r="J107" s="73">
        <v>1</v>
      </c>
      <c r="K107" s="76">
        <f t="shared" si="16"/>
        <v>2</v>
      </c>
      <c r="L107" s="73">
        <v>0</v>
      </c>
      <c r="M107" s="76">
        <f t="shared" si="17"/>
        <v>0</v>
      </c>
      <c r="N107" s="76">
        <f t="shared" si="18"/>
        <v>19</v>
      </c>
      <c r="O107" s="77" t="str">
        <f t="shared" si="19"/>
        <v>B</v>
      </c>
      <c r="P107" s="70" t="str">
        <f t="shared" si="20"/>
        <v>B</v>
      </c>
      <c r="Q107" s="71" t="s">
        <v>366</v>
      </c>
      <c r="R107" s="67" t="s">
        <v>164</v>
      </c>
    </row>
    <row r="108" spans="1:27">
      <c r="A108" s="72" t="s">
        <v>30</v>
      </c>
      <c r="B108" s="73">
        <v>3</v>
      </c>
      <c r="C108" s="130" t="s">
        <v>198</v>
      </c>
      <c r="D108" s="67" t="str">
        <f>VLOOKUP(C108,'Athlete List'!A$2:B$122,2,FALSE)</f>
        <v>ATLK</v>
      </c>
      <c r="E108" s="75" t="s">
        <v>364</v>
      </c>
      <c r="F108" s="73">
        <v>0</v>
      </c>
      <c r="G108" s="76">
        <f t="shared" si="14"/>
        <v>0</v>
      </c>
      <c r="H108" s="73">
        <v>5</v>
      </c>
      <c r="I108" s="76">
        <f t="shared" si="15"/>
        <v>15</v>
      </c>
      <c r="J108" s="73">
        <v>1</v>
      </c>
      <c r="K108" s="76">
        <f t="shared" si="16"/>
        <v>2</v>
      </c>
      <c r="L108" s="73">
        <v>0</v>
      </c>
      <c r="M108" s="76">
        <f t="shared" si="17"/>
        <v>0</v>
      </c>
      <c r="N108" s="76">
        <f t="shared" si="18"/>
        <v>17</v>
      </c>
      <c r="O108" s="77" t="str">
        <f t="shared" si="19"/>
        <v>B</v>
      </c>
      <c r="P108" s="70" t="str">
        <f t="shared" si="20"/>
        <v>B</v>
      </c>
      <c r="Q108" s="71" t="s">
        <v>366</v>
      </c>
      <c r="R108" s="67" t="s">
        <v>164</v>
      </c>
    </row>
    <row r="109" spans="1:27">
      <c r="A109" s="72" t="s">
        <v>30</v>
      </c>
      <c r="B109" s="73">
        <v>3</v>
      </c>
      <c r="C109" s="130" t="s">
        <v>203</v>
      </c>
      <c r="D109" s="67" t="str">
        <f>VLOOKUP(C109,'Athlete List'!A$2:B$122,2,FALSE)</f>
        <v>ATLK</v>
      </c>
      <c r="E109" s="75" t="s">
        <v>364</v>
      </c>
      <c r="F109" s="73">
        <v>0</v>
      </c>
      <c r="G109" s="76">
        <f t="shared" si="14"/>
        <v>0</v>
      </c>
      <c r="H109" s="73">
        <v>4</v>
      </c>
      <c r="I109" s="76">
        <f t="shared" si="15"/>
        <v>12</v>
      </c>
      <c r="J109" s="73">
        <v>2</v>
      </c>
      <c r="K109" s="76">
        <f t="shared" si="16"/>
        <v>4</v>
      </c>
      <c r="L109" s="73">
        <v>0</v>
      </c>
      <c r="M109" s="76">
        <f t="shared" si="17"/>
        <v>0</v>
      </c>
      <c r="N109" s="76">
        <f t="shared" si="18"/>
        <v>16</v>
      </c>
      <c r="O109" s="77" t="str">
        <f t="shared" si="19"/>
        <v>B</v>
      </c>
      <c r="P109" s="70" t="str">
        <f t="shared" si="20"/>
        <v>B</v>
      </c>
      <c r="Q109" s="71" t="s">
        <v>366</v>
      </c>
      <c r="R109" s="67" t="s">
        <v>164</v>
      </c>
    </row>
    <row r="110" spans="1:27">
      <c r="A110" s="72" t="s">
        <v>30</v>
      </c>
      <c r="B110" s="73">
        <v>4</v>
      </c>
      <c r="C110" s="130" t="s">
        <v>196</v>
      </c>
      <c r="D110" s="67" t="str">
        <f>VLOOKUP(C110,'Athlete List'!A$2:B$122,2,FALSE)</f>
        <v>ATLK</v>
      </c>
      <c r="E110" s="68" t="s">
        <v>365</v>
      </c>
      <c r="F110" s="73">
        <v>5</v>
      </c>
      <c r="G110" s="76">
        <f t="shared" si="14"/>
        <v>20</v>
      </c>
      <c r="H110" s="73">
        <v>1</v>
      </c>
      <c r="I110" s="76">
        <f t="shared" si="15"/>
        <v>3</v>
      </c>
      <c r="J110" s="73">
        <v>0</v>
      </c>
      <c r="K110" s="76">
        <f t="shared" si="16"/>
        <v>0</v>
      </c>
      <c r="L110" s="73">
        <v>0</v>
      </c>
      <c r="M110" s="76">
        <f t="shared" si="17"/>
        <v>0</v>
      </c>
      <c r="N110" s="76">
        <f t="shared" si="18"/>
        <v>23</v>
      </c>
      <c r="O110" s="77" t="str">
        <f t="shared" si="19"/>
        <v>A</v>
      </c>
      <c r="P110" s="70" t="str">
        <f t="shared" si="20"/>
        <v>A</v>
      </c>
      <c r="Q110" s="71" t="s">
        <v>366</v>
      </c>
      <c r="R110" s="67" t="s">
        <v>164</v>
      </c>
    </row>
    <row r="111" spans="1:27">
      <c r="A111" s="72" t="s">
        <v>31</v>
      </c>
      <c r="B111" s="73">
        <v>1</v>
      </c>
      <c r="C111" s="132" t="s">
        <v>196</v>
      </c>
      <c r="D111" s="67" t="str">
        <f>VLOOKUP(C111,'Athlete List'!A$2:B$122,2,FALSE)</f>
        <v>ATLK</v>
      </c>
      <c r="E111" s="68" t="s">
        <v>362</v>
      </c>
      <c r="F111" s="73">
        <v>3</v>
      </c>
      <c r="G111" s="76">
        <f t="shared" si="14"/>
        <v>12</v>
      </c>
      <c r="H111" s="73">
        <v>1</v>
      </c>
      <c r="I111" s="76">
        <f t="shared" si="15"/>
        <v>3</v>
      </c>
      <c r="J111" s="73">
        <v>0</v>
      </c>
      <c r="K111" s="76">
        <f t="shared" si="16"/>
        <v>0</v>
      </c>
      <c r="L111" s="73">
        <v>0</v>
      </c>
      <c r="M111" s="76">
        <f t="shared" si="17"/>
        <v>0</v>
      </c>
      <c r="N111" s="76">
        <f t="shared" si="18"/>
        <v>15</v>
      </c>
      <c r="O111" s="77" t="str">
        <f t="shared" si="19"/>
        <v>A</v>
      </c>
      <c r="P111" s="70" t="str">
        <f t="shared" si="20"/>
        <v>A</v>
      </c>
      <c r="Q111" s="71" t="s">
        <v>366</v>
      </c>
      <c r="R111" s="67" t="s">
        <v>164</v>
      </c>
    </row>
    <row r="112" spans="1:27">
      <c r="A112" s="72" t="s">
        <v>31</v>
      </c>
      <c r="B112" s="73">
        <v>2</v>
      </c>
      <c r="C112" s="130" t="s">
        <v>198</v>
      </c>
      <c r="D112" s="67" t="str">
        <f>VLOOKUP(C112,'Athlete List'!A$2:B$122,2,FALSE)</f>
        <v>ATLK</v>
      </c>
      <c r="E112" s="75" t="s">
        <v>363</v>
      </c>
      <c r="F112" s="73">
        <v>1</v>
      </c>
      <c r="G112" s="76">
        <f t="shared" si="14"/>
        <v>4</v>
      </c>
      <c r="H112" s="73">
        <v>3</v>
      </c>
      <c r="I112" s="76">
        <f t="shared" si="15"/>
        <v>9</v>
      </c>
      <c r="J112" s="73">
        <v>0</v>
      </c>
      <c r="K112" s="76">
        <f t="shared" si="16"/>
        <v>0</v>
      </c>
      <c r="L112" s="73">
        <v>0</v>
      </c>
      <c r="M112" s="76">
        <f t="shared" si="17"/>
        <v>0</v>
      </c>
      <c r="N112" s="76">
        <f t="shared" si="18"/>
        <v>13</v>
      </c>
      <c r="O112" s="77" t="str">
        <f t="shared" si="19"/>
        <v>B</v>
      </c>
      <c r="P112" s="70" t="str">
        <f t="shared" si="20"/>
        <v>B</v>
      </c>
      <c r="Q112" s="71" t="s">
        <v>366</v>
      </c>
      <c r="R112" s="67" t="s">
        <v>164</v>
      </c>
    </row>
    <row r="113" spans="1:27">
      <c r="A113" s="72" t="s">
        <v>31</v>
      </c>
      <c r="B113" s="73">
        <v>3</v>
      </c>
      <c r="C113" s="130" t="s">
        <v>197</v>
      </c>
      <c r="D113" s="67" t="str">
        <f>VLOOKUP(C113,'Athlete List'!A$2:B$122,2,FALSE)</f>
        <v>ATLK</v>
      </c>
      <c r="E113" s="75" t="s">
        <v>364</v>
      </c>
      <c r="F113" s="73">
        <v>2</v>
      </c>
      <c r="G113" s="76">
        <f t="shared" si="14"/>
        <v>8</v>
      </c>
      <c r="H113" s="73">
        <v>2</v>
      </c>
      <c r="I113" s="76">
        <f t="shared" si="15"/>
        <v>6</v>
      </c>
      <c r="J113" s="73">
        <v>0</v>
      </c>
      <c r="K113" s="76">
        <f t="shared" si="16"/>
        <v>0</v>
      </c>
      <c r="L113" s="73">
        <v>0</v>
      </c>
      <c r="M113" s="76">
        <f t="shared" si="17"/>
        <v>0</v>
      </c>
      <c r="N113" s="76">
        <f t="shared" si="18"/>
        <v>14</v>
      </c>
      <c r="O113" s="77" t="str">
        <f t="shared" si="19"/>
        <v>A</v>
      </c>
      <c r="P113" s="70" t="str">
        <f t="shared" si="20"/>
        <v>A</v>
      </c>
      <c r="Q113" s="71" t="s">
        <v>366</v>
      </c>
      <c r="R113" s="67" t="s">
        <v>164</v>
      </c>
    </row>
    <row r="114" spans="1:27">
      <c r="A114" s="72" t="s">
        <v>31</v>
      </c>
      <c r="B114" s="73">
        <v>4</v>
      </c>
      <c r="C114" s="130" t="s">
        <v>204</v>
      </c>
      <c r="D114" s="67" t="str">
        <f>VLOOKUP(C114,'Athlete List'!A$2:B$122,2,FALSE)</f>
        <v>ATLK</v>
      </c>
      <c r="E114" s="68" t="s">
        <v>365</v>
      </c>
      <c r="F114" s="73">
        <v>3</v>
      </c>
      <c r="G114" s="76">
        <f t="shared" si="14"/>
        <v>12</v>
      </c>
      <c r="H114" s="73">
        <v>1</v>
      </c>
      <c r="I114" s="76">
        <f t="shared" si="15"/>
        <v>3</v>
      </c>
      <c r="J114" s="73">
        <v>0</v>
      </c>
      <c r="K114" s="76">
        <f t="shared" si="16"/>
        <v>0</v>
      </c>
      <c r="L114" s="73">
        <v>0</v>
      </c>
      <c r="M114" s="76">
        <f t="shared" si="17"/>
        <v>0</v>
      </c>
      <c r="N114" s="76">
        <f t="shared" si="18"/>
        <v>15</v>
      </c>
      <c r="O114" s="77" t="str">
        <f t="shared" si="19"/>
        <v>A</v>
      </c>
      <c r="P114" s="70" t="str">
        <f t="shared" si="20"/>
        <v>A</v>
      </c>
      <c r="Q114" s="71" t="s">
        <v>366</v>
      </c>
      <c r="R114" s="67" t="s">
        <v>164</v>
      </c>
    </row>
    <row r="115" spans="1:27">
      <c r="A115" s="72" t="s">
        <v>31</v>
      </c>
      <c r="B115" s="73">
        <v>4</v>
      </c>
      <c r="C115" s="130" t="s">
        <v>203</v>
      </c>
      <c r="D115" s="67" t="str">
        <f>VLOOKUP(C115,'Athlete List'!A$2:B$122,2,FALSE)</f>
        <v>ATLK</v>
      </c>
      <c r="E115" s="68" t="s">
        <v>365</v>
      </c>
      <c r="F115" s="73">
        <v>2</v>
      </c>
      <c r="G115" s="76">
        <f t="shared" si="14"/>
        <v>8</v>
      </c>
      <c r="H115" s="73">
        <v>2</v>
      </c>
      <c r="I115" s="76">
        <f t="shared" si="15"/>
        <v>6</v>
      </c>
      <c r="J115" s="73">
        <v>0</v>
      </c>
      <c r="K115" s="76">
        <f t="shared" si="16"/>
        <v>0</v>
      </c>
      <c r="L115" s="73">
        <v>0</v>
      </c>
      <c r="M115" s="76">
        <f t="shared" si="17"/>
        <v>0</v>
      </c>
      <c r="N115" s="76">
        <f t="shared" si="18"/>
        <v>14</v>
      </c>
      <c r="O115" s="77" t="str">
        <f t="shared" si="19"/>
        <v>A</v>
      </c>
      <c r="P115" s="70" t="str">
        <f t="shared" si="20"/>
        <v>A</v>
      </c>
      <c r="Q115" s="71" t="s">
        <v>366</v>
      </c>
      <c r="R115" s="67" t="s">
        <v>164</v>
      </c>
    </row>
    <row r="116" spans="1:27">
      <c r="A116" s="72" t="s">
        <v>25</v>
      </c>
      <c r="B116" s="73">
        <v>1</v>
      </c>
      <c r="C116" s="132" t="s">
        <v>203</v>
      </c>
      <c r="D116" s="67" t="str">
        <f>VLOOKUP(C116,'Athlete List'!A$2:B$122,2,FALSE)</f>
        <v>ATLK</v>
      </c>
      <c r="E116" s="68" t="s">
        <v>362</v>
      </c>
      <c r="F116" s="73">
        <v>4</v>
      </c>
      <c r="G116" s="76">
        <f t="shared" si="14"/>
        <v>16</v>
      </c>
      <c r="H116" s="73">
        <v>0</v>
      </c>
      <c r="I116" s="76">
        <f t="shared" si="15"/>
        <v>0</v>
      </c>
      <c r="J116" s="73">
        <v>0</v>
      </c>
      <c r="K116" s="76">
        <f t="shared" si="16"/>
        <v>0</v>
      </c>
      <c r="L116" s="73">
        <v>0</v>
      </c>
      <c r="M116" s="76">
        <f t="shared" si="17"/>
        <v>0</v>
      </c>
      <c r="N116" s="76">
        <f t="shared" si="18"/>
        <v>16</v>
      </c>
      <c r="O116" s="77" t="str">
        <f t="shared" si="19"/>
        <v>A</v>
      </c>
      <c r="P116" s="70" t="str">
        <f t="shared" si="20"/>
        <v>A</v>
      </c>
      <c r="Q116" s="71" t="s">
        <v>366</v>
      </c>
      <c r="R116" s="67" t="s">
        <v>164</v>
      </c>
    </row>
    <row r="117" spans="1:27">
      <c r="A117" s="72" t="s">
        <v>25</v>
      </c>
      <c r="B117" s="73">
        <v>2</v>
      </c>
      <c r="C117" s="132" t="s">
        <v>196</v>
      </c>
      <c r="D117" s="67" t="str">
        <f>VLOOKUP(C117,'Athlete List'!A$2:B$122,2,FALSE)</f>
        <v>ATLK</v>
      </c>
      <c r="E117" s="75" t="s">
        <v>363</v>
      </c>
      <c r="F117" s="73">
        <v>3</v>
      </c>
      <c r="G117" s="76">
        <f t="shared" si="14"/>
        <v>12</v>
      </c>
      <c r="H117" s="73">
        <v>1</v>
      </c>
      <c r="I117" s="76">
        <f t="shared" si="15"/>
        <v>3</v>
      </c>
      <c r="J117" s="73">
        <v>0</v>
      </c>
      <c r="K117" s="76">
        <f t="shared" si="16"/>
        <v>0</v>
      </c>
      <c r="L117" s="73">
        <v>0</v>
      </c>
      <c r="M117" s="76">
        <f t="shared" si="17"/>
        <v>0</v>
      </c>
      <c r="N117" s="76">
        <f t="shared" si="18"/>
        <v>15</v>
      </c>
      <c r="O117" s="77" t="str">
        <f t="shared" si="19"/>
        <v>A</v>
      </c>
      <c r="P117" s="70" t="str">
        <f t="shared" si="20"/>
        <v>A</v>
      </c>
      <c r="Q117" s="71" t="s">
        <v>366</v>
      </c>
      <c r="R117" s="67" t="s">
        <v>164</v>
      </c>
    </row>
    <row r="118" spans="1:27">
      <c r="A118" s="72" t="s">
        <v>25</v>
      </c>
      <c r="B118" s="73">
        <v>4</v>
      </c>
      <c r="C118" s="132" t="s">
        <v>197</v>
      </c>
      <c r="D118" s="67" t="str">
        <f>VLOOKUP(C118,'Athlete List'!A$2:B$122,2,FALSE)</f>
        <v>ATLK</v>
      </c>
      <c r="E118" s="68" t="s">
        <v>365</v>
      </c>
      <c r="F118" s="73">
        <v>3</v>
      </c>
      <c r="G118" s="76">
        <f t="shared" si="14"/>
        <v>12</v>
      </c>
      <c r="H118" s="73">
        <v>1</v>
      </c>
      <c r="I118" s="76">
        <f t="shared" si="15"/>
        <v>3</v>
      </c>
      <c r="J118" s="73">
        <v>0</v>
      </c>
      <c r="K118" s="76">
        <f t="shared" si="16"/>
        <v>0</v>
      </c>
      <c r="L118" s="73">
        <v>0</v>
      </c>
      <c r="M118" s="76">
        <f t="shared" si="17"/>
        <v>0</v>
      </c>
      <c r="N118" s="76">
        <f t="shared" si="18"/>
        <v>15</v>
      </c>
      <c r="O118" s="77" t="str">
        <f t="shared" si="19"/>
        <v>A</v>
      </c>
      <c r="P118" s="70" t="str">
        <f t="shared" si="20"/>
        <v>A</v>
      </c>
      <c r="Q118" s="71" t="s">
        <v>366</v>
      </c>
      <c r="R118" s="67" t="s">
        <v>164</v>
      </c>
    </row>
    <row r="119" spans="1:27">
      <c r="A119" s="72" t="s">
        <v>71</v>
      </c>
      <c r="B119" s="73">
        <v>1</v>
      </c>
      <c r="C119" s="132" t="s">
        <v>197</v>
      </c>
      <c r="D119" s="67" t="str">
        <f>VLOOKUP(C119,'Athlete List'!A$2:B$122,2,FALSE)</f>
        <v>ATLK</v>
      </c>
      <c r="E119" s="68" t="s">
        <v>362</v>
      </c>
      <c r="F119" s="73">
        <v>4</v>
      </c>
      <c r="G119" s="76">
        <f t="shared" si="14"/>
        <v>16</v>
      </c>
      <c r="H119" s="73">
        <v>1</v>
      </c>
      <c r="I119" s="76">
        <f t="shared" si="15"/>
        <v>3</v>
      </c>
      <c r="J119" s="73">
        <v>0</v>
      </c>
      <c r="K119" s="76">
        <f t="shared" si="16"/>
        <v>0</v>
      </c>
      <c r="L119" s="73">
        <v>0</v>
      </c>
      <c r="M119" s="76">
        <f t="shared" si="17"/>
        <v>0</v>
      </c>
      <c r="N119" s="76">
        <f t="shared" si="18"/>
        <v>19</v>
      </c>
      <c r="O119" s="77" t="str">
        <f t="shared" si="19"/>
        <v>A</v>
      </c>
      <c r="P119" s="70" t="str">
        <f t="shared" si="20"/>
        <v>A</v>
      </c>
      <c r="Q119" s="71" t="s">
        <v>366</v>
      </c>
      <c r="R119" s="67" t="s">
        <v>164</v>
      </c>
    </row>
    <row r="120" spans="1:27">
      <c r="A120" s="72" t="s">
        <v>71</v>
      </c>
      <c r="B120" s="73">
        <v>2</v>
      </c>
      <c r="C120" s="132" t="s">
        <v>203</v>
      </c>
      <c r="D120" s="67" t="str">
        <f>VLOOKUP(C120,'Athlete List'!A$2:B$122,2,FALSE)</f>
        <v>ATLK</v>
      </c>
      <c r="E120" s="75" t="s">
        <v>363</v>
      </c>
      <c r="F120" s="73">
        <v>2</v>
      </c>
      <c r="G120" s="76">
        <f t="shared" si="14"/>
        <v>8</v>
      </c>
      <c r="H120" s="73">
        <v>3</v>
      </c>
      <c r="I120" s="76">
        <f t="shared" si="15"/>
        <v>9</v>
      </c>
      <c r="J120" s="73">
        <v>0</v>
      </c>
      <c r="K120" s="76">
        <f t="shared" si="16"/>
        <v>0</v>
      </c>
      <c r="L120" s="73">
        <v>0</v>
      </c>
      <c r="M120" s="76">
        <f t="shared" si="17"/>
        <v>0</v>
      </c>
      <c r="N120" s="76">
        <f t="shared" si="18"/>
        <v>17</v>
      </c>
      <c r="O120" s="77" t="str">
        <f t="shared" si="19"/>
        <v>B</v>
      </c>
      <c r="P120" s="70" t="str">
        <f t="shared" si="20"/>
        <v>B</v>
      </c>
      <c r="Q120" s="71" t="s">
        <v>366</v>
      </c>
      <c r="R120" s="67" t="s">
        <v>164</v>
      </c>
    </row>
    <row r="121" spans="1:27">
      <c r="A121" s="72" t="s">
        <v>71</v>
      </c>
      <c r="B121" s="73">
        <v>3</v>
      </c>
      <c r="C121" s="132" t="s">
        <v>196</v>
      </c>
      <c r="D121" s="67" t="str">
        <f>VLOOKUP(C121,'Athlete List'!A$2:B$122,2,FALSE)</f>
        <v>ATLK</v>
      </c>
      <c r="E121" s="75" t="s">
        <v>364</v>
      </c>
      <c r="F121" s="73">
        <v>0</v>
      </c>
      <c r="G121" s="76">
        <f t="shared" si="14"/>
        <v>0</v>
      </c>
      <c r="H121" s="73">
        <v>5</v>
      </c>
      <c r="I121" s="76">
        <f t="shared" si="15"/>
        <v>15</v>
      </c>
      <c r="J121" s="73">
        <v>0</v>
      </c>
      <c r="K121" s="76">
        <f t="shared" si="16"/>
        <v>0</v>
      </c>
      <c r="L121" s="73">
        <v>0</v>
      </c>
      <c r="M121" s="76">
        <f t="shared" si="17"/>
        <v>0</v>
      </c>
      <c r="N121" s="76">
        <f t="shared" si="18"/>
        <v>15</v>
      </c>
      <c r="O121" s="77" t="str">
        <f t="shared" si="19"/>
        <v>B</v>
      </c>
      <c r="P121" s="70" t="str">
        <f t="shared" si="20"/>
        <v>B</v>
      </c>
      <c r="Q121" s="71" t="s">
        <v>366</v>
      </c>
      <c r="R121" s="67" t="s">
        <v>164</v>
      </c>
    </row>
    <row r="122" spans="1:27" s="240" customFormat="1">
      <c r="A122" s="255" t="s">
        <v>71</v>
      </c>
      <c r="B122" s="256">
        <v>4</v>
      </c>
      <c r="C122" s="242" t="s">
        <v>198</v>
      </c>
      <c r="D122" s="258" t="str">
        <f>VLOOKUP(C122,'Athlete List'!A$2:B$122,2,FALSE)</f>
        <v>ATLK</v>
      </c>
      <c r="E122" s="259" t="s">
        <v>365</v>
      </c>
      <c r="F122" s="256">
        <v>0</v>
      </c>
      <c r="G122" s="260">
        <f t="shared" si="14"/>
        <v>0</v>
      </c>
      <c r="H122" s="256">
        <v>0</v>
      </c>
      <c r="I122" s="260">
        <f t="shared" si="15"/>
        <v>0</v>
      </c>
      <c r="J122" s="256">
        <v>0</v>
      </c>
      <c r="K122" s="260">
        <f t="shared" si="16"/>
        <v>0</v>
      </c>
      <c r="L122" s="256">
        <v>0</v>
      </c>
      <c r="M122" s="260">
        <f t="shared" si="17"/>
        <v>0</v>
      </c>
      <c r="N122" s="260">
        <f t="shared" si="18"/>
        <v>0</v>
      </c>
      <c r="O122" s="261" t="str">
        <f t="shared" si="19"/>
        <v/>
      </c>
      <c r="P122" s="262" t="str">
        <f t="shared" si="20"/>
        <v/>
      </c>
      <c r="Q122" s="263" t="s">
        <v>366</v>
      </c>
      <c r="R122" s="258" t="s">
        <v>164</v>
      </c>
      <c r="Y122" s="264"/>
      <c r="Z122" s="264"/>
      <c r="AA122" s="265"/>
    </row>
    <row r="123" spans="1:27">
      <c r="A123" s="72"/>
      <c r="B123" s="73"/>
      <c r="C123" s="74"/>
      <c r="D123" s="67"/>
      <c r="E123" s="75"/>
      <c r="F123" s="73"/>
      <c r="G123" s="76">
        <f t="shared" si="14"/>
        <v>0</v>
      </c>
      <c r="H123" s="73"/>
      <c r="I123" s="76">
        <f t="shared" si="15"/>
        <v>0</v>
      </c>
      <c r="J123" s="73"/>
      <c r="K123" s="76">
        <f t="shared" si="16"/>
        <v>0</v>
      </c>
      <c r="L123" s="73"/>
      <c r="M123" s="76">
        <f t="shared" si="17"/>
        <v>0</v>
      </c>
      <c r="N123" s="76">
        <f t="shared" si="18"/>
        <v>0</v>
      </c>
      <c r="O123" s="77" t="str">
        <f t="shared" si="19"/>
        <v/>
      </c>
      <c r="P123" s="70" t="str">
        <f t="shared" si="20"/>
        <v/>
      </c>
      <c r="Q123" s="71" t="s">
        <v>366</v>
      </c>
      <c r="R123" s="67" t="s">
        <v>164</v>
      </c>
    </row>
    <row r="124" spans="1:27">
      <c r="A124" s="72"/>
      <c r="B124" s="73"/>
      <c r="C124" s="74"/>
      <c r="D124" s="67"/>
      <c r="E124" s="75"/>
      <c r="F124" s="73"/>
      <c r="G124" s="76">
        <f t="shared" si="14"/>
        <v>0</v>
      </c>
      <c r="H124" s="73"/>
      <c r="I124" s="76">
        <f t="shared" si="15"/>
        <v>0</v>
      </c>
      <c r="J124" s="73"/>
      <c r="K124" s="76">
        <f t="shared" si="16"/>
        <v>0</v>
      </c>
      <c r="L124" s="73"/>
      <c r="M124" s="76">
        <f t="shared" si="17"/>
        <v>0</v>
      </c>
      <c r="N124" s="76">
        <f t="shared" si="18"/>
        <v>0</v>
      </c>
      <c r="O124" s="77" t="str">
        <f t="shared" si="19"/>
        <v/>
      </c>
      <c r="P124" s="70" t="str">
        <f t="shared" si="20"/>
        <v/>
      </c>
      <c r="Q124" s="71" t="s">
        <v>366</v>
      </c>
      <c r="R124" s="67" t="s">
        <v>164</v>
      </c>
    </row>
    <row r="125" spans="1:27">
      <c r="A125" s="72"/>
      <c r="B125" s="73"/>
      <c r="C125" s="74"/>
      <c r="D125" s="67"/>
      <c r="E125" s="75"/>
      <c r="F125" s="73"/>
      <c r="G125" s="76">
        <f t="shared" si="14"/>
        <v>0</v>
      </c>
      <c r="H125" s="73"/>
      <c r="I125" s="76">
        <f t="shared" si="15"/>
        <v>0</v>
      </c>
      <c r="J125" s="73"/>
      <c r="K125" s="76">
        <f t="shared" si="16"/>
        <v>0</v>
      </c>
      <c r="L125" s="73"/>
      <c r="M125" s="76">
        <f t="shared" si="17"/>
        <v>0</v>
      </c>
      <c r="N125" s="76">
        <f t="shared" si="18"/>
        <v>0</v>
      </c>
      <c r="O125" s="77" t="str">
        <f t="shared" si="19"/>
        <v/>
      </c>
      <c r="P125" s="70" t="str">
        <f t="shared" si="20"/>
        <v/>
      </c>
      <c r="Q125" s="71" t="s">
        <v>366</v>
      </c>
      <c r="R125" s="67" t="s">
        <v>164</v>
      </c>
    </row>
    <row r="126" spans="1:27">
      <c r="A126" s="72"/>
      <c r="B126" s="73"/>
      <c r="C126" s="74"/>
      <c r="D126" s="67"/>
      <c r="E126" s="75"/>
      <c r="F126" s="73"/>
      <c r="G126" s="76">
        <f t="shared" si="14"/>
        <v>0</v>
      </c>
      <c r="H126" s="73"/>
      <c r="I126" s="76">
        <f t="shared" si="15"/>
        <v>0</v>
      </c>
      <c r="J126" s="73"/>
      <c r="K126" s="76">
        <f t="shared" si="16"/>
        <v>0</v>
      </c>
      <c r="L126" s="73"/>
      <c r="M126" s="76">
        <f t="shared" si="17"/>
        <v>0</v>
      </c>
      <c r="N126" s="76">
        <f t="shared" si="18"/>
        <v>0</v>
      </c>
      <c r="O126" s="77" t="str">
        <f t="shared" si="19"/>
        <v/>
      </c>
      <c r="P126" s="70" t="str">
        <f t="shared" si="20"/>
        <v/>
      </c>
      <c r="Q126" s="71" t="s">
        <v>366</v>
      </c>
      <c r="R126" s="67" t="s">
        <v>164</v>
      </c>
    </row>
    <row r="127" spans="1:27">
      <c r="A127" s="72"/>
      <c r="B127" s="73"/>
      <c r="C127" s="74"/>
      <c r="D127" s="67"/>
      <c r="E127" s="75"/>
      <c r="F127" s="73"/>
      <c r="G127" s="76">
        <f t="shared" si="14"/>
        <v>0</v>
      </c>
      <c r="H127" s="73"/>
      <c r="I127" s="76">
        <f t="shared" si="15"/>
        <v>0</v>
      </c>
      <c r="J127" s="73"/>
      <c r="K127" s="76">
        <f t="shared" si="16"/>
        <v>0</v>
      </c>
      <c r="L127" s="73"/>
      <c r="M127" s="76">
        <f t="shared" si="17"/>
        <v>0</v>
      </c>
      <c r="N127" s="76">
        <f t="shared" si="18"/>
        <v>0</v>
      </c>
      <c r="O127" s="77" t="str">
        <f t="shared" si="19"/>
        <v/>
      </c>
      <c r="P127" s="70" t="str">
        <f t="shared" si="20"/>
        <v/>
      </c>
      <c r="Q127" s="71" t="s">
        <v>366</v>
      </c>
      <c r="R127" s="67" t="s">
        <v>164</v>
      </c>
    </row>
    <row r="128" spans="1:27">
      <c r="A128" s="72"/>
      <c r="B128" s="73"/>
      <c r="C128" s="74"/>
      <c r="D128" s="67"/>
      <c r="E128" s="75"/>
      <c r="F128" s="73"/>
      <c r="G128" s="76">
        <f t="shared" si="14"/>
        <v>0</v>
      </c>
      <c r="H128" s="73"/>
      <c r="I128" s="76">
        <f t="shared" si="15"/>
        <v>0</v>
      </c>
      <c r="J128" s="73"/>
      <c r="K128" s="76">
        <f t="shared" si="16"/>
        <v>0</v>
      </c>
      <c r="L128" s="73"/>
      <c r="M128" s="76">
        <f t="shared" si="17"/>
        <v>0</v>
      </c>
      <c r="N128" s="76">
        <f t="shared" si="18"/>
        <v>0</v>
      </c>
      <c r="O128" s="77" t="str">
        <f t="shared" si="19"/>
        <v/>
      </c>
      <c r="P128" s="70" t="str">
        <f t="shared" si="20"/>
        <v/>
      </c>
      <c r="Q128" s="71" t="s">
        <v>366</v>
      </c>
      <c r="R128" s="67" t="s">
        <v>164</v>
      </c>
    </row>
    <row r="129" spans="1:18">
      <c r="A129" s="72"/>
      <c r="B129" s="73"/>
      <c r="C129" s="74"/>
      <c r="D129" s="67"/>
      <c r="E129" s="75"/>
      <c r="F129" s="73"/>
      <c r="G129" s="76">
        <f t="shared" si="14"/>
        <v>0</v>
      </c>
      <c r="H129" s="73"/>
      <c r="I129" s="76">
        <f t="shared" si="15"/>
        <v>0</v>
      </c>
      <c r="J129" s="73"/>
      <c r="K129" s="76">
        <f t="shared" si="16"/>
        <v>0</v>
      </c>
      <c r="L129" s="73"/>
      <c r="M129" s="76">
        <f t="shared" si="17"/>
        <v>0</v>
      </c>
      <c r="N129" s="76">
        <f t="shared" si="18"/>
        <v>0</v>
      </c>
      <c r="O129" s="77" t="str">
        <f t="shared" si="19"/>
        <v/>
      </c>
      <c r="P129" s="70" t="str">
        <f t="shared" si="20"/>
        <v/>
      </c>
      <c r="Q129" s="71" t="s">
        <v>366</v>
      </c>
      <c r="R129" s="67" t="s">
        <v>164</v>
      </c>
    </row>
    <row r="130" spans="1:18">
      <c r="A130" s="72"/>
      <c r="B130" s="73"/>
      <c r="C130" s="74"/>
      <c r="D130" s="67"/>
      <c r="E130" s="75"/>
      <c r="F130" s="73"/>
      <c r="G130" s="76">
        <f t="shared" si="14"/>
        <v>0</v>
      </c>
      <c r="H130" s="73"/>
      <c r="I130" s="76">
        <f t="shared" si="15"/>
        <v>0</v>
      </c>
      <c r="J130" s="73"/>
      <c r="K130" s="76">
        <f t="shared" si="16"/>
        <v>0</v>
      </c>
      <c r="L130" s="73"/>
      <c r="M130" s="76">
        <f t="shared" si="17"/>
        <v>0</v>
      </c>
      <c r="N130" s="76">
        <f t="shared" si="18"/>
        <v>0</v>
      </c>
      <c r="O130" s="77" t="str">
        <f t="shared" si="19"/>
        <v/>
      </c>
      <c r="P130" s="70" t="str">
        <f t="shared" si="20"/>
        <v/>
      </c>
      <c r="Q130" s="71" t="s">
        <v>366</v>
      </c>
      <c r="R130" s="67" t="s">
        <v>164</v>
      </c>
    </row>
  </sheetData>
  <autoFilter ref="A1:AA130" xr:uid="{00000000-0009-0000-0000-000002000000}"/>
  <pageMargins left="0.7" right="0.7" top="0.75" bottom="0.75" header="0.3" footer="0.3"/>
  <pageSetup orientation="portrait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'about:[blank]2017 Athletes'!#REF!</xm:f>
          </x14:formula1>
          <xm:sqref>C131:C1048576</xm:sqref>
        </x14:dataValidation>
        <x14:dataValidation type="list" allowBlank="1" showInputMessage="1" showErrorMessage="1" xr:uid="{00000000-0002-0000-0200-000001000000}">
          <x14:formula1>
            <xm:f>'about:[blank]DROP DOWN LIST'!#REF!</xm:f>
          </x14:formula1>
          <xm:sqref>R131:R1048576</xm:sqref>
        </x14:dataValidation>
        <x14:dataValidation type="list" allowBlank="1" showInputMessage="1" showErrorMessage="1" xr:uid="{00000000-0002-0000-0200-000002000000}">
          <x14:formula1>
            <xm:f>'DATA VALIDATION'!$B$2:$B$16</xm:f>
          </x14:formula1>
          <xm:sqref>A2:A130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3"/>
  <sheetViews>
    <sheetView zoomScale="90" zoomScaleNormal="90" workbookViewId="0">
      <selection activeCell="U6" sqref="U6"/>
    </sheetView>
  </sheetViews>
  <sheetFormatPr defaultRowHeight="15.75"/>
  <cols>
    <col min="1" max="1" width="28.7109375" style="29" customWidth="1"/>
    <col min="2" max="2" width="11.5703125" style="42" customWidth="1"/>
    <col min="3" max="17" width="13.85546875" style="42" customWidth="1"/>
    <col min="18" max="20" width="14.140625" style="29" customWidth="1"/>
    <col min="21" max="21" width="14.140625" customWidth="1"/>
    <col min="22" max="22" width="11" customWidth="1"/>
    <col min="23" max="24" width="8.85546875" style="29"/>
  </cols>
  <sheetData>
    <row r="1" spans="1:24" ht="18.75">
      <c r="A1" s="87" t="s">
        <v>385</v>
      </c>
      <c r="B1" s="88"/>
      <c r="C1" s="88"/>
      <c r="D1" s="88"/>
      <c r="E1" s="88"/>
      <c r="F1" s="88"/>
      <c r="G1" s="88"/>
      <c r="H1" s="212" t="s">
        <v>386</v>
      </c>
      <c r="I1" s="212"/>
      <c r="J1" s="212"/>
      <c r="K1" s="212"/>
      <c r="L1" s="212"/>
      <c r="M1" s="213" t="s">
        <v>388</v>
      </c>
      <c r="N1" s="213"/>
      <c r="O1" s="213"/>
      <c r="P1" s="88" t="s">
        <v>389</v>
      </c>
      <c r="Q1" s="88"/>
      <c r="R1" s="87"/>
      <c r="S1" s="87"/>
      <c r="T1" s="87"/>
      <c r="U1" s="87"/>
      <c r="V1" s="87"/>
      <c r="W1" s="87"/>
      <c r="X1" s="87"/>
    </row>
    <row r="2" spans="1:24" ht="18.75">
      <c r="M2" s="213" t="s">
        <v>387</v>
      </c>
      <c r="N2" s="213"/>
      <c r="O2" s="213"/>
      <c r="P2" s="214" t="s">
        <v>390</v>
      </c>
      <c r="Q2" s="214"/>
    </row>
    <row r="3" spans="1:24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1:24">
      <c r="A4" s="202" t="s">
        <v>146</v>
      </c>
      <c r="B4" s="205" t="s">
        <v>460</v>
      </c>
      <c r="C4" s="201" t="s">
        <v>382</v>
      </c>
      <c r="D4" s="201"/>
      <c r="E4" s="201"/>
      <c r="F4" s="201"/>
      <c r="G4" s="201"/>
      <c r="H4" s="201" t="s">
        <v>364</v>
      </c>
      <c r="I4" s="201"/>
      <c r="R4" s="42"/>
      <c r="S4" s="42"/>
      <c r="T4" s="42"/>
      <c r="U4" s="42"/>
      <c r="V4" s="42"/>
      <c r="W4" s="42"/>
      <c r="X4" s="42"/>
    </row>
    <row r="5" spans="1:24">
      <c r="A5" s="89" t="s">
        <v>129</v>
      </c>
      <c r="B5" s="90" t="s">
        <v>130</v>
      </c>
      <c r="C5" s="91">
        <v>1</v>
      </c>
      <c r="D5" s="91">
        <v>4</v>
      </c>
      <c r="E5" s="91">
        <v>6</v>
      </c>
      <c r="F5" s="91">
        <v>8</v>
      </c>
      <c r="G5" s="91">
        <v>9</v>
      </c>
      <c r="H5" s="91">
        <v>11</v>
      </c>
      <c r="I5" s="91">
        <v>14</v>
      </c>
      <c r="J5" s="91">
        <v>1</v>
      </c>
      <c r="K5" s="91">
        <v>2</v>
      </c>
      <c r="L5" s="91">
        <v>3</v>
      </c>
      <c r="M5" s="91">
        <v>5</v>
      </c>
      <c r="N5" s="91">
        <v>7</v>
      </c>
      <c r="O5" s="91">
        <v>10</v>
      </c>
      <c r="P5" s="91">
        <v>12</v>
      </c>
      <c r="Q5" s="91">
        <v>13</v>
      </c>
      <c r="R5" s="91">
        <v>14</v>
      </c>
      <c r="S5" s="90" t="s">
        <v>105</v>
      </c>
      <c r="T5" s="90" t="s">
        <v>91</v>
      </c>
      <c r="U5" s="92"/>
      <c r="V5" s="92"/>
      <c r="W5" s="92"/>
      <c r="X5" s="92"/>
    </row>
    <row r="6" spans="1:24">
      <c r="A6" s="145" t="s">
        <v>224</v>
      </c>
      <c r="B6" s="30" t="s">
        <v>462</v>
      </c>
      <c r="C6" s="94">
        <v>1.8</v>
      </c>
      <c r="D6" s="94">
        <v>2.1</v>
      </c>
      <c r="E6" s="94">
        <v>2</v>
      </c>
      <c r="F6" s="94">
        <v>1.7</v>
      </c>
      <c r="G6" s="94">
        <v>1.6</v>
      </c>
      <c r="H6" s="94">
        <v>1.9</v>
      </c>
      <c r="I6" s="94">
        <v>2.1</v>
      </c>
      <c r="J6" s="94">
        <v>0.5</v>
      </c>
      <c r="K6" s="94">
        <v>2.1</v>
      </c>
      <c r="L6" s="94">
        <v>2.2000000000000002</v>
      </c>
      <c r="M6" s="94">
        <v>1.9</v>
      </c>
      <c r="N6" s="94">
        <v>1.7</v>
      </c>
      <c r="O6" s="94">
        <v>2.1</v>
      </c>
      <c r="P6" s="94">
        <v>2</v>
      </c>
      <c r="Q6" s="94">
        <v>1.8</v>
      </c>
      <c r="R6" s="94">
        <v>2</v>
      </c>
      <c r="S6" s="94">
        <f>SUM(C6:R6)</f>
        <v>29.5</v>
      </c>
      <c r="T6" s="30">
        <v>1</v>
      </c>
      <c r="U6" s="42"/>
      <c r="V6" s="42"/>
      <c r="W6" s="42"/>
    </row>
    <row r="7" spans="1:24">
      <c r="A7" s="93"/>
      <c r="B7" s="30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>
        <f>SUM(C7:R7)</f>
        <v>0</v>
      </c>
      <c r="T7" s="30"/>
      <c r="U7" s="42"/>
      <c r="V7" s="42"/>
      <c r="W7" s="42"/>
    </row>
    <row r="8" spans="1:24">
      <c r="A8" s="93"/>
      <c r="B8" s="30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>
        <f>SUM(C8:R8)</f>
        <v>0</v>
      </c>
      <c r="T8" s="30"/>
      <c r="U8" s="42"/>
      <c r="V8" s="42"/>
      <c r="W8" s="42"/>
    </row>
    <row r="9" spans="1:24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42"/>
      <c r="U9" s="42"/>
      <c r="V9" s="42"/>
      <c r="W9" s="42"/>
      <c r="X9" s="42"/>
    </row>
    <row r="10" spans="1:24">
      <c r="R10" s="42"/>
      <c r="S10" s="42"/>
      <c r="T10" s="42"/>
      <c r="U10" s="42"/>
      <c r="V10" s="42"/>
      <c r="W10" s="42"/>
      <c r="X10" s="42"/>
    </row>
    <row r="11" spans="1:24">
      <c r="A11" s="202" t="s">
        <v>146</v>
      </c>
      <c r="B11" s="205" t="s">
        <v>461</v>
      </c>
      <c r="C11" s="201" t="s">
        <v>367</v>
      </c>
      <c r="D11" s="201"/>
      <c r="E11" s="201"/>
      <c r="H11" s="201" t="s">
        <v>365</v>
      </c>
      <c r="I11" s="201"/>
      <c r="R11" s="42"/>
      <c r="S11" s="42"/>
      <c r="T11" s="42"/>
      <c r="U11" s="42"/>
      <c r="V11" s="42"/>
      <c r="W11" s="42"/>
      <c r="X11" s="42"/>
    </row>
    <row r="12" spans="1:24">
      <c r="A12" s="89" t="s">
        <v>129</v>
      </c>
      <c r="B12" s="90" t="s">
        <v>130</v>
      </c>
      <c r="C12" s="91">
        <v>1</v>
      </c>
      <c r="D12" s="91">
        <v>4</v>
      </c>
      <c r="E12" s="91">
        <v>6</v>
      </c>
      <c r="F12" s="91">
        <v>8</v>
      </c>
      <c r="G12" s="91">
        <v>9</v>
      </c>
      <c r="H12" s="91">
        <v>11</v>
      </c>
      <c r="I12" s="91">
        <v>14</v>
      </c>
      <c r="J12" s="91">
        <v>15</v>
      </c>
      <c r="K12" s="91">
        <v>2</v>
      </c>
      <c r="L12" s="91">
        <v>3</v>
      </c>
      <c r="M12" s="91">
        <v>5</v>
      </c>
      <c r="N12" s="91">
        <v>7</v>
      </c>
      <c r="O12" s="91">
        <v>10</v>
      </c>
      <c r="P12" s="91">
        <v>12</v>
      </c>
      <c r="Q12" s="91">
        <v>13</v>
      </c>
      <c r="R12" s="91">
        <v>14</v>
      </c>
      <c r="S12" s="90" t="s">
        <v>105</v>
      </c>
      <c r="T12" s="90" t="s">
        <v>91</v>
      </c>
      <c r="U12" s="92"/>
      <c r="V12" s="92"/>
      <c r="W12" s="92"/>
      <c r="X12" s="92"/>
    </row>
    <row r="13" spans="1:24">
      <c r="A13" s="145" t="s">
        <v>225</v>
      </c>
      <c r="B13" s="30" t="s">
        <v>395</v>
      </c>
      <c r="C13" s="94">
        <v>3.2</v>
      </c>
      <c r="D13" s="94">
        <v>3</v>
      </c>
      <c r="E13" s="94">
        <v>3.6</v>
      </c>
      <c r="F13" s="94">
        <v>2.8</v>
      </c>
      <c r="G13" s="94">
        <v>2.8</v>
      </c>
      <c r="H13" s="94">
        <v>1</v>
      </c>
      <c r="I13" s="94">
        <v>1.2</v>
      </c>
      <c r="J13" s="94">
        <v>0.5</v>
      </c>
      <c r="K13" s="94">
        <v>2.2000000000000002</v>
      </c>
      <c r="L13" s="94">
        <v>3.6</v>
      </c>
      <c r="M13" s="94">
        <v>4.8</v>
      </c>
      <c r="N13" s="94">
        <v>3.8</v>
      </c>
      <c r="O13" s="94">
        <v>2.4</v>
      </c>
      <c r="P13" s="94">
        <v>3</v>
      </c>
      <c r="Q13" s="94">
        <v>3</v>
      </c>
      <c r="R13" s="94">
        <v>2.9</v>
      </c>
      <c r="S13" s="94">
        <f>SUM(C13:R13)</f>
        <v>43.8</v>
      </c>
      <c r="T13" s="30">
        <v>3</v>
      </c>
      <c r="U13" s="42"/>
      <c r="V13" s="42"/>
      <c r="W13" s="42"/>
      <c r="X13" s="42"/>
    </row>
    <row r="14" spans="1:24">
      <c r="A14" s="227" t="s">
        <v>228</v>
      </c>
      <c r="B14" s="30" t="s">
        <v>395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>
        <f>SUM(C14:R14)</f>
        <v>0</v>
      </c>
      <c r="T14" s="30"/>
      <c r="U14" s="42"/>
      <c r="V14" s="42"/>
      <c r="W14" s="42"/>
      <c r="X14" s="42"/>
    </row>
    <row r="15" spans="1:24">
      <c r="A15" s="228" t="s">
        <v>231</v>
      </c>
      <c r="B15" s="30" t="s">
        <v>395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>
        <f>SUM(C15:R15)</f>
        <v>0</v>
      </c>
      <c r="T15" s="30"/>
      <c r="U15" s="42"/>
      <c r="V15" s="42"/>
      <c r="W15" s="42"/>
    </row>
    <row r="16" spans="1:24">
      <c r="A16" s="148" t="s">
        <v>234</v>
      </c>
      <c r="B16" s="30" t="s">
        <v>395</v>
      </c>
      <c r="C16" s="94">
        <v>2.8</v>
      </c>
      <c r="D16" s="94">
        <v>4</v>
      </c>
      <c r="E16" s="94">
        <v>3.6</v>
      </c>
      <c r="F16" s="94">
        <v>2.9</v>
      </c>
      <c r="G16" s="94">
        <v>2.9</v>
      </c>
      <c r="H16" s="94">
        <v>1</v>
      </c>
      <c r="I16" s="94">
        <v>3</v>
      </c>
      <c r="J16" s="94">
        <v>0.5</v>
      </c>
      <c r="K16" s="94">
        <v>3.4</v>
      </c>
      <c r="L16" s="94">
        <v>4.5</v>
      </c>
      <c r="M16" s="94">
        <v>5</v>
      </c>
      <c r="N16" s="94">
        <v>3.8</v>
      </c>
      <c r="O16" s="94">
        <v>1.5</v>
      </c>
      <c r="P16" s="94">
        <v>1.5</v>
      </c>
      <c r="Q16" s="94">
        <v>3.6</v>
      </c>
      <c r="R16" s="94">
        <v>3.5</v>
      </c>
      <c r="S16" s="94">
        <f t="shared" ref="S16:S18" si="0">SUM(C16:R16)</f>
        <v>47.499999999999993</v>
      </c>
      <c r="T16" s="30">
        <v>1</v>
      </c>
    </row>
    <row r="17" spans="1:20">
      <c r="A17" s="148" t="s">
        <v>237</v>
      </c>
      <c r="B17" s="30" t="s">
        <v>395</v>
      </c>
      <c r="C17" s="94">
        <v>2.2000000000000002</v>
      </c>
      <c r="D17" s="94">
        <v>3.2</v>
      </c>
      <c r="E17" s="94">
        <v>3.6</v>
      </c>
      <c r="F17" s="94">
        <v>0.5</v>
      </c>
      <c r="G17" s="94">
        <v>1.8</v>
      </c>
      <c r="H17" s="94">
        <v>0.5</v>
      </c>
      <c r="I17" s="94">
        <v>3</v>
      </c>
      <c r="J17" s="94">
        <v>3</v>
      </c>
      <c r="K17" s="94">
        <v>2.9</v>
      </c>
      <c r="L17" s="94">
        <v>3.2</v>
      </c>
      <c r="M17" s="94">
        <v>3.6</v>
      </c>
      <c r="N17" s="94">
        <v>4.8</v>
      </c>
      <c r="O17" s="94">
        <v>3.8</v>
      </c>
      <c r="P17" s="94">
        <v>1.5</v>
      </c>
      <c r="Q17" s="94">
        <v>3.4</v>
      </c>
      <c r="R17" s="94">
        <v>1.8</v>
      </c>
      <c r="S17" s="94">
        <f t="shared" si="0"/>
        <v>42.79999999999999</v>
      </c>
      <c r="T17" s="30">
        <v>4</v>
      </c>
    </row>
    <row r="18" spans="1:20">
      <c r="A18" s="132" t="s">
        <v>240</v>
      </c>
      <c r="B18" s="30" t="s">
        <v>395</v>
      </c>
      <c r="C18" s="94">
        <v>3</v>
      </c>
      <c r="D18" s="94">
        <v>2.5</v>
      </c>
      <c r="E18" s="94">
        <v>3</v>
      </c>
      <c r="F18" s="94">
        <v>3.2</v>
      </c>
      <c r="G18" s="94">
        <v>1</v>
      </c>
      <c r="H18" s="94">
        <v>2.8</v>
      </c>
      <c r="I18" s="94">
        <v>3</v>
      </c>
      <c r="J18" s="94">
        <v>3.4</v>
      </c>
      <c r="K18" s="94">
        <v>2.9</v>
      </c>
      <c r="L18" s="94">
        <v>3</v>
      </c>
      <c r="M18" s="94">
        <v>3.6</v>
      </c>
      <c r="N18" s="94">
        <v>3.8</v>
      </c>
      <c r="O18" s="94">
        <v>1.5</v>
      </c>
      <c r="P18" s="94">
        <v>3.8</v>
      </c>
      <c r="Q18" s="94">
        <v>4</v>
      </c>
      <c r="R18" s="94">
        <v>3</v>
      </c>
      <c r="S18" s="94">
        <f t="shared" si="0"/>
        <v>47.499999999999993</v>
      </c>
      <c r="T18" s="30">
        <v>1</v>
      </c>
    </row>
    <row r="33" spans="1:24">
      <c r="A33" s="108"/>
      <c r="B33" s="95"/>
      <c r="M33" s="29"/>
      <c r="N33" s="29"/>
      <c r="O33" s="29"/>
      <c r="P33" s="29"/>
      <c r="Q33" s="29"/>
      <c r="U33" s="29"/>
      <c r="V33" s="29"/>
      <c r="X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P52"/>
  <sheetViews>
    <sheetView topLeftCell="A43" zoomScaleNormal="100" workbookViewId="0">
      <selection activeCell="J39" sqref="J39"/>
    </sheetView>
  </sheetViews>
  <sheetFormatPr defaultRowHeight="15.75"/>
  <cols>
    <col min="1" max="1" width="23.85546875" style="29" customWidth="1"/>
    <col min="2" max="9" width="13.85546875" style="42" customWidth="1"/>
    <col min="10" max="13" width="14.140625" customWidth="1"/>
    <col min="14" max="14" width="11" customWidth="1"/>
  </cols>
  <sheetData>
    <row r="1" spans="1:14">
      <c r="A1" s="47" t="s">
        <v>109</v>
      </c>
      <c r="B1" s="276" t="s">
        <v>111</v>
      </c>
      <c r="C1" s="277"/>
      <c r="D1" s="57" t="s">
        <v>121</v>
      </c>
    </row>
    <row r="2" spans="1:14">
      <c r="A2" s="40"/>
      <c r="B2" s="40"/>
      <c r="C2"/>
      <c r="E2"/>
      <c r="G2"/>
      <c r="J2" s="42"/>
    </row>
    <row r="3" spans="1:14" s="27" customFormat="1" ht="30" customHeight="1">
      <c r="A3" s="32" t="s">
        <v>88</v>
      </c>
      <c r="B3" s="32" t="s">
        <v>53</v>
      </c>
      <c r="C3" s="49" t="s">
        <v>100</v>
      </c>
      <c r="D3" s="43" t="s">
        <v>102</v>
      </c>
      <c r="E3" s="49" t="s">
        <v>101</v>
      </c>
      <c r="F3" s="43" t="s">
        <v>103</v>
      </c>
      <c r="G3" s="43" t="s">
        <v>105</v>
      </c>
      <c r="H3" s="43" t="s">
        <v>119</v>
      </c>
      <c r="I3" s="43" t="s">
        <v>106</v>
      </c>
      <c r="J3" s="49" t="s">
        <v>107</v>
      </c>
      <c r="K3" s="45" t="s">
        <v>90</v>
      </c>
      <c r="L3" s="45" t="s">
        <v>89</v>
      </c>
      <c r="M3" s="43" t="s">
        <v>104</v>
      </c>
      <c r="N3" s="32" t="s">
        <v>91</v>
      </c>
    </row>
    <row r="4" spans="1:14">
      <c r="A4" s="31" t="s">
        <v>10</v>
      </c>
      <c r="B4" s="31"/>
      <c r="C4" s="31"/>
      <c r="D4" s="44"/>
      <c r="E4" s="44"/>
      <c r="F4" s="44"/>
      <c r="G4" s="44">
        <f>SUM(D4:F4)</f>
        <v>0</v>
      </c>
      <c r="H4" s="51">
        <f>G4/10</f>
        <v>0</v>
      </c>
      <c r="I4" s="51">
        <f>H4*2.5</f>
        <v>0</v>
      </c>
      <c r="J4" s="58"/>
      <c r="K4" s="46"/>
      <c r="L4" s="46"/>
      <c r="M4" s="50">
        <f>I4-(K4+L4)</f>
        <v>0</v>
      </c>
      <c r="N4" s="53"/>
    </row>
    <row r="5" spans="1:14" s="20" customFormat="1">
      <c r="A5" s="31" t="s">
        <v>10</v>
      </c>
      <c r="B5" s="31"/>
      <c r="C5" s="31"/>
      <c r="D5" s="44"/>
      <c r="E5" s="44"/>
      <c r="F5" s="44"/>
      <c r="G5" s="44">
        <f t="shared" ref="G5:G13" si="0">SUM(D5:F5)</f>
        <v>0</v>
      </c>
      <c r="H5" s="51">
        <f t="shared" ref="H5:H13" si="1">G5/10</f>
        <v>0</v>
      </c>
      <c r="I5" s="51">
        <f t="shared" ref="I5:I13" si="2">H5*2.5</f>
        <v>0</v>
      </c>
      <c r="J5" s="58"/>
      <c r="K5" s="46"/>
      <c r="L5" s="46"/>
      <c r="M5" s="50">
        <f t="shared" ref="M5:M13" si="3">I5-(K5+L5)</f>
        <v>0</v>
      </c>
      <c r="N5" s="53"/>
    </row>
    <row r="6" spans="1:14">
      <c r="A6" s="31" t="s">
        <v>10</v>
      </c>
      <c r="B6" s="31"/>
      <c r="C6" s="31"/>
      <c r="D6" s="44"/>
      <c r="E6" s="44"/>
      <c r="F6" s="44"/>
      <c r="G6" s="44">
        <f t="shared" si="0"/>
        <v>0</v>
      </c>
      <c r="H6" s="51">
        <f t="shared" si="1"/>
        <v>0</v>
      </c>
      <c r="I6" s="51">
        <f t="shared" si="2"/>
        <v>0</v>
      </c>
      <c r="J6" s="58"/>
      <c r="K6" s="46"/>
      <c r="L6" s="46"/>
      <c r="M6" s="50">
        <f t="shared" si="3"/>
        <v>0</v>
      </c>
      <c r="N6" s="53"/>
    </row>
    <row r="7" spans="1:14">
      <c r="A7" s="31"/>
      <c r="B7" s="31"/>
      <c r="C7" s="31"/>
      <c r="D7" s="44"/>
      <c r="E7" s="44"/>
      <c r="F7" s="44"/>
      <c r="G7" s="44">
        <f t="shared" si="0"/>
        <v>0</v>
      </c>
      <c r="H7" s="51">
        <f t="shared" si="1"/>
        <v>0</v>
      </c>
      <c r="I7" s="51">
        <f t="shared" si="2"/>
        <v>0</v>
      </c>
      <c r="J7" s="58"/>
      <c r="K7" s="46"/>
      <c r="L7" s="46"/>
      <c r="M7" s="50">
        <f t="shared" si="3"/>
        <v>0</v>
      </c>
      <c r="N7" s="53"/>
    </row>
    <row r="8" spans="1:14">
      <c r="A8" s="31"/>
      <c r="B8" s="31"/>
      <c r="C8" s="31"/>
      <c r="D8" s="44"/>
      <c r="E8" s="44"/>
      <c r="F8" s="44"/>
      <c r="G8" s="44">
        <f t="shared" si="0"/>
        <v>0</v>
      </c>
      <c r="H8" s="51">
        <f t="shared" si="1"/>
        <v>0</v>
      </c>
      <c r="I8" s="51">
        <f t="shared" si="2"/>
        <v>0</v>
      </c>
      <c r="J8" s="58"/>
      <c r="K8" s="46"/>
      <c r="L8" s="46"/>
      <c r="M8" s="50">
        <f t="shared" si="3"/>
        <v>0</v>
      </c>
      <c r="N8" s="53"/>
    </row>
    <row r="9" spans="1:14">
      <c r="A9" s="31"/>
      <c r="B9" s="31"/>
      <c r="C9" s="31"/>
      <c r="D9" s="44"/>
      <c r="E9" s="44"/>
      <c r="F9" s="44"/>
      <c r="G9" s="44">
        <f t="shared" si="0"/>
        <v>0</v>
      </c>
      <c r="H9" s="51">
        <f t="shared" si="1"/>
        <v>0</v>
      </c>
      <c r="I9" s="51">
        <f t="shared" si="2"/>
        <v>0</v>
      </c>
      <c r="J9" s="58"/>
      <c r="K9" s="46"/>
      <c r="L9" s="46"/>
      <c r="M9" s="50">
        <f t="shared" si="3"/>
        <v>0</v>
      </c>
      <c r="N9" s="53"/>
    </row>
    <row r="10" spans="1:14">
      <c r="A10" s="31"/>
      <c r="B10" s="31"/>
      <c r="C10" s="31"/>
      <c r="D10" s="44"/>
      <c r="E10" s="44"/>
      <c r="F10" s="44"/>
      <c r="G10" s="44">
        <f t="shared" si="0"/>
        <v>0</v>
      </c>
      <c r="H10" s="51">
        <f t="shared" si="1"/>
        <v>0</v>
      </c>
      <c r="I10" s="51">
        <f t="shared" si="2"/>
        <v>0</v>
      </c>
      <c r="J10" s="58"/>
      <c r="K10" s="46"/>
      <c r="L10" s="46"/>
      <c r="M10" s="50">
        <f t="shared" si="3"/>
        <v>0</v>
      </c>
      <c r="N10" s="53"/>
    </row>
    <row r="11" spans="1:14">
      <c r="A11" s="31"/>
      <c r="B11" s="31"/>
      <c r="C11" s="31"/>
      <c r="D11" s="44"/>
      <c r="E11" s="44"/>
      <c r="F11" s="44"/>
      <c r="G11" s="44">
        <f t="shared" si="0"/>
        <v>0</v>
      </c>
      <c r="H11" s="51">
        <f t="shared" si="1"/>
        <v>0</v>
      </c>
      <c r="I11" s="51">
        <f t="shared" si="2"/>
        <v>0</v>
      </c>
      <c r="J11" s="58"/>
      <c r="K11" s="46"/>
      <c r="L11" s="46"/>
      <c r="M11" s="50">
        <f t="shared" si="3"/>
        <v>0</v>
      </c>
      <c r="N11" s="53"/>
    </row>
    <row r="12" spans="1:14">
      <c r="A12" s="31"/>
      <c r="B12" s="31"/>
      <c r="C12" s="31"/>
      <c r="D12" s="44"/>
      <c r="E12" s="44"/>
      <c r="F12" s="44"/>
      <c r="G12" s="44">
        <f t="shared" si="0"/>
        <v>0</v>
      </c>
      <c r="H12" s="51">
        <f t="shared" si="1"/>
        <v>0</v>
      </c>
      <c r="I12" s="51">
        <f t="shared" si="2"/>
        <v>0</v>
      </c>
      <c r="J12" s="58"/>
      <c r="K12" s="46"/>
      <c r="L12" s="46"/>
      <c r="M12" s="50">
        <f t="shared" si="3"/>
        <v>0</v>
      </c>
      <c r="N12" s="53"/>
    </row>
    <row r="13" spans="1:14">
      <c r="A13" s="31"/>
      <c r="B13" s="31"/>
      <c r="C13" s="31"/>
      <c r="D13" s="44"/>
      <c r="E13" s="44"/>
      <c r="F13" s="44"/>
      <c r="G13" s="44">
        <f t="shared" si="0"/>
        <v>0</v>
      </c>
      <c r="H13" s="51">
        <f t="shared" si="1"/>
        <v>0</v>
      </c>
      <c r="I13" s="51">
        <f t="shared" si="2"/>
        <v>0</v>
      </c>
      <c r="J13" s="58"/>
      <c r="K13" s="46"/>
      <c r="L13" s="46"/>
      <c r="M13" s="50">
        <f t="shared" si="3"/>
        <v>0</v>
      </c>
      <c r="N13" s="53"/>
    </row>
    <row r="16" spans="1:14">
      <c r="A16" s="47" t="s">
        <v>110</v>
      </c>
      <c r="B16" s="276" t="s">
        <v>108</v>
      </c>
      <c r="C16" s="277"/>
      <c r="D16" s="57" t="s">
        <v>120</v>
      </c>
    </row>
    <row r="17" spans="1:16">
      <c r="A17" s="40"/>
      <c r="B17" s="40"/>
      <c r="C17" s="48"/>
      <c r="F17" s="48"/>
      <c r="J17" s="42"/>
    </row>
    <row r="18" spans="1:16" s="27" customFormat="1" ht="30" customHeight="1">
      <c r="A18" s="32" t="s">
        <v>88</v>
      </c>
      <c r="B18" s="32" t="s">
        <v>53</v>
      </c>
      <c r="C18" s="49" t="s">
        <v>100</v>
      </c>
      <c r="D18" s="43" t="s">
        <v>102</v>
      </c>
      <c r="E18" s="54" t="s">
        <v>115</v>
      </c>
      <c r="F18" s="54" t="s">
        <v>106</v>
      </c>
      <c r="G18" s="49" t="s">
        <v>107</v>
      </c>
      <c r="H18" s="45" t="s">
        <v>89</v>
      </c>
      <c r="I18" s="54" t="s">
        <v>104</v>
      </c>
      <c r="J18" s="32" t="s">
        <v>91</v>
      </c>
      <c r="K18" s="41"/>
    </row>
    <row r="19" spans="1:16">
      <c r="A19" s="31" t="s">
        <v>10</v>
      </c>
      <c r="B19" s="31"/>
      <c r="C19" s="31"/>
      <c r="D19" s="44"/>
      <c r="E19" s="55">
        <f>D19/8</f>
        <v>0</v>
      </c>
      <c r="F19" s="55">
        <f>E19*2.5</f>
        <v>0</v>
      </c>
      <c r="G19" s="44"/>
      <c r="H19" s="46"/>
      <c r="I19" s="56">
        <f>F19-H19</f>
        <v>0</v>
      </c>
      <c r="J19" s="53"/>
      <c r="K19" s="29"/>
    </row>
    <row r="20" spans="1:16" s="20" customFormat="1">
      <c r="A20" s="31" t="s">
        <v>10</v>
      </c>
      <c r="B20" s="31"/>
      <c r="C20" s="31"/>
      <c r="D20" s="44"/>
      <c r="E20" s="55">
        <f t="shared" ref="E20:E28" si="4">D20/8</f>
        <v>0</v>
      </c>
      <c r="F20" s="55">
        <f t="shared" ref="F20:F28" si="5">E20*2.5</f>
        <v>0</v>
      </c>
      <c r="G20" s="44"/>
      <c r="H20" s="46"/>
      <c r="I20" s="56">
        <f t="shared" ref="I20:I28" si="6">F20-H20</f>
        <v>0</v>
      </c>
      <c r="J20" s="53"/>
      <c r="K20" s="39"/>
    </row>
    <row r="21" spans="1:16">
      <c r="A21" s="31" t="s">
        <v>10</v>
      </c>
      <c r="B21" s="31"/>
      <c r="C21" s="31"/>
      <c r="D21" s="44"/>
      <c r="E21" s="55">
        <f t="shared" si="4"/>
        <v>0</v>
      </c>
      <c r="F21" s="55">
        <f t="shared" si="5"/>
        <v>0</v>
      </c>
      <c r="G21" s="44"/>
      <c r="H21" s="46"/>
      <c r="I21" s="56">
        <f t="shared" si="6"/>
        <v>0</v>
      </c>
      <c r="J21" s="53"/>
      <c r="K21" s="29"/>
    </row>
    <row r="22" spans="1:16">
      <c r="A22" s="31"/>
      <c r="B22" s="31"/>
      <c r="C22" s="31"/>
      <c r="D22" s="44"/>
      <c r="E22" s="55">
        <f t="shared" si="4"/>
        <v>0</v>
      </c>
      <c r="F22" s="55">
        <f t="shared" si="5"/>
        <v>0</v>
      </c>
      <c r="G22" s="44"/>
      <c r="H22" s="46"/>
      <c r="I22" s="56">
        <f t="shared" si="6"/>
        <v>0</v>
      </c>
      <c r="J22" s="53"/>
      <c r="K22" s="29"/>
    </row>
    <row r="23" spans="1:16">
      <c r="A23" s="31"/>
      <c r="B23" s="31"/>
      <c r="C23" s="31"/>
      <c r="D23" s="44"/>
      <c r="E23" s="55">
        <f t="shared" si="4"/>
        <v>0</v>
      </c>
      <c r="F23" s="55">
        <f t="shared" si="5"/>
        <v>0</v>
      </c>
      <c r="G23" s="44"/>
      <c r="H23" s="46"/>
      <c r="I23" s="56">
        <f t="shared" si="6"/>
        <v>0</v>
      </c>
      <c r="J23" s="53"/>
      <c r="K23" s="29"/>
    </row>
    <row r="24" spans="1:16">
      <c r="A24" s="31"/>
      <c r="B24" s="31"/>
      <c r="C24" s="31"/>
      <c r="D24" s="44"/>
      <c r="E24" s="55">
        <f t="shared" si="4"/>
        <v>0</v>
      </c>
      <c r="F24" s="55">
        <f t="shared" si="5"/>
        <v>0</v>
      </c>
      <c r="G24" s="44"/>
      <c r="H24" s="46"/>
      <c r="I24" s="56">
        <f t="shared" si="6"/>
        <v>0</v>
      </c>
      <c r="J24" s="53"/>
      <c r="K24" s="29"/>
    </row>
    <row r="25" spans="1:16">
      <c r="A25" s="31"/>
      <c r="B25" s="31"/>
      <c r="C25" s="31"/>
      <c r="D25" s="44"/>
      <c r="E25" s="55">
        <f t="shared" si="4"/>
        <v>0</v>
      </c>
      <c r="F25" s="55">
        <f t="shared" si="5"/>
        <v>0</v>
      </c>
      <c r="G25" s="44"/>
      <c r="H25" s="46"/>
      <c r="I25" s="56">
        <f t="shared" si="6"/>
        <v>0</v>
      </c>
      <c r="J25" s="53"/>
      <c r="K25" s="29"/>
    </row>
    <row r="26" spans="1:16">
      <c r="A26" s="31"/>
      <c r="B26" s="31"/>
      <c r="C26" s="31"/>
      <c r="D26" s="44"/>
      <c r="E26" s="55">
        <f t="shared" si="4"/>
        <v>0</v>
      </c>
      <c r="F26" s="55">
        <f t="shared" si="5"/>
        <v>0</v>
      </c>
      <c r="G26" s="44"/>
      <c r="H26" s="46"/>
      <c r="I26" s="56">
        <f t="shared" si="6"/>
        <v>0</v>
      </c>
      <c r="J26" s="53"/>
      <c r="K26" s="29"/>
    </row>
    <row r="27" spans="1:16">
      <c r="A27" s="31"/>
      <c r="B27" s="31"/>
      <c r="C27" s="31"/>
      <c r="D27" s="44"/>
      <c r="E27" s="55">
        <f t="shared" si="4"/>
        <v>0</v>
      </c>
      <c r="F27" s="55">
        <f t="shared" si="5"/>
        <v>0</v>
      </c>
      <c r="G27" s="44"/>
      <c r="H27" s="46"/>
      <c r="I27" s="56">
        <f t="shared" si="6"/>
        <v>0</v>
      </c>
      <c r="J27" s="53"/>
      <c r="K27" s="29"/>
    </row>
    <row r="28" spans="1:16">
      <c r="A28" s="31"/>
      <c r="B28" s="31"/>
      <c r="C28" s="31"/>
      <c r="D28" s="44"/>
      <c r="E28" s="55">
        <f t="shared" si="4"/>
        <v>0</v>
      </c>
      <c r="F28" s="55">
        <f t="shared" si="5"/>
        <v>0</v>
      </c>
      <c r="G28" s="44"/>
      <c r="H28" s="46"/>
      <c r="I28" s="56">
        <f t="shared" si="6"/>
        <v>0</v>
      </c>
      <c r="J28" s="53"/>
      <c r="K28" s="29"/>
    </row>
    <row r="31" spans="1:16">
      <c r="J31" s="29"/>
      <c r="K31" s="29"/>
      <c r="L31" s="29"/>
      <c r="O31" s="29"/>
      <c r="P31" s="29"/>
    </row>
    <row r="32" spans="1:16" ht="18.75">
      <c r="A32" s="47" t="s">
        <v>110</v>
      </c>
      <c r="B32" s="278" t="s">
        <v>150</v>
      </c>
      <c r="C32" s="279"/>
      <c r="D32" s="100" t="s">
        <v>383</v>
      </c>
      <c r="J32" s="29"/>
      <c r="K32" s="29"/>
      <c r="L32" s="29"/>
      <c r="O32" s="102"/>
      <c r="P32" s="29"/>
    </row>
    <row r="33" spans="1:16" ht="31.5">
      <c r="A33" s="32" t="s">
        <v>88</v>
      </c>
      <c r="B33" s="32" t="s">
        <v>53</v>
      </c>
      <c r="C33" s="43" t="s">
        <v>102</v>
      </c>
      <c r="D33" s="103" t="s">
        <v>115</v>
      </c>
      <c r="E33" s="103" t="s">
        <v>106</v>
      </c>
      <c r="F33" s="45" t="s">
        <v>147</v>
      </c>
      <c r="G33" s="103" t="s">
        <v>104</v>
      </c>
      <c r="H33" s="32" t="s">
        <v>91</v>
      </c>
      <c r="I33" s="41"/>
      <c r="J33" s="41"/>
      <c r="K33" s="41"/>
      <c r="L33" s="41"/>
      <c r="M33" s="29"/>
      <c r="N33" s="29"/>
      <c r="O33" s="29"/>
    </row>
    <row r="34" spans="1:16">
      <c r="A34" s="93" t="s">
        <v>151</v>
      </c>
      <c r="B34" s="30" t="s">
        <v>149</v>
      </c>
      <c r="C34" s="44"/>
      <c r="D34" s="104">
        <f>C34/8</f>
        <v>0</v>
      </c>
      <c r="E34" s="104">
        <f>D34*2.5</f>
        <v>0</v>
      </c>
      <c r="F34" s="46">
        <v>0</v>
      </c>
      <c r="G34" s="105">
        <f>E34-F34</f>
        <v>0</v>
      </c>
      <c r="H34" s="101"/>
      <c r="J34" s="106"/>
      <c r="K34" s="107"/>
      <c r="L34" s="39"/>
      <c r="M34" s="29"/>
      <c r="N34" s="29"/>
      <c r="O34" s="29"/>
    </row>
    <row r="35" spans="1:16">
      <c r="A35" s="93" t="s">
        <v>152</v>
      </c>
      <c r="B35" s="30" t="s">
        <v>153</v>
      </c>
      <c r="C35" s="44"/>
      <c r="D35" s="104">
        <f>C35/8</f>
        <v>0</v>
      </c>
      <c r="E35" s="104">
        <f>D35*2.5</f>
        <v>0</v>
      </c>
      <c r="F35" s="46">
        <v>0</v>
      </c>
      <c r="G35" s="105">
        <f>E35-F35</f>
        <v>0</v>
      </c>
      <c r="H35" s="101"/>
      <c r="J35" s="29"/>
      <c r="K35" s="107"/>
      <c r="L35" s="29"/>
      <c r="M35" s="29"/>
      <c r="N35" s="29"/>
      <c r="O35" s="29"/>
    </row>
    <row r="36" spans="1:16">
      <c r="A36" s="93" t="s">
        <v>154</v>
      </c>
      <c r="B36" s="30" t="s">
        <v>148</v>
      </c>
      <c r="C36" s="44"/>
      <c r="D36" s="104">
        <f>C36/8</f>
        <v>0</v>
      </c>
      <c r="E36" s="104">
        <f>D36*2.5</f>
        <v>0</v>
      </c>
      <c r="F36" s="46">
        <v>0</v>
      </c>
      <c r="G36" s="105">
        <f>E36-F36</f>
        <v>0</v>
      </c>
      <c r="H36" s="101"/>
      <c r="J36" s="29"/>
      <c r="K36" s="107"/>
      <c r="L36" s="29"/>
      <c r="M36" s="29"/>
      <c r="N36" s="29"/>
      <c r="O36" s="29"/>
    </row>
    <row r="37" spans="1:16">
      <c r="A37" s="93" t="s">
        <v>155</v>
      </c>
      <c r="B37" s="30" t="s">
        <v>148</v>
      </c>
      <c r="C37" s="44"/>
      <c r="D37" s="104">
        <f>C37/8</f>
        <v>0</v>
      </c>
      <c r="E37" s="104">
        <f>D37*2.5</f>
        <v>0</v>
      </c>
      <c r="F37" s="46">
        <v>0</v>
      </c>
      <c r="G37" s="105">
        <f>E37-F37</f>
        <v>0</v>
      </c>
      <c r="H37" s="101"/>
      <c r="J37" s="29"/>
      <c r="K37" s="107"/>
      <c r="L37" s="29"/>
      <c r="O37" s="29"/>
      <c r="P37" s="29"/>
    </row>
    <row r="38" spans="1:16">
      <c r="A38" s="93" t="s">
        <v>156</v>
      </c>
      <c r="B38" s="30" t="s">
        <v>149</v>
      </c>
      <c r="C38" s="44"/>
      <c r="D38" s="104">
        <f>C38/8</f>
        <v>0</v>
      </c>
      <c r="E38" s="104">
        <f>D38*2.5</f>
        <v>0</v>
      </c>
      <c r="F38" s="46">
        <v>0</v>
      </c>
      <c r="G38" s="105">
        <f>E38-F38</f>
        <v>0</v>
      </c>
      <c r="H38" s="101"/>
      <c r="I38" s="29"/>
      <c r="J38" s="29"/>
      <c r="K38" s="107"/>
      <c r="L38" s="29"/>
      <c r="N38" s="29"/>
      <c r="O38" s="29"/>
      <c r="P38" s="29"/>
    </row>
    <row r="39" spans="1:16">
      <c r="A39" s="108"/>
      <c r="B39" s="95"/>
      <c r="I39" s="29"/>
      <c r="J39" s="29"/>
      <c r="K39" s="29"/>
      <c r="L39" s="29"/>
      <c r="N39" s="29"/>
      <c r="O39" s="29"/>
      <c r="P39" s="29"/>
    </row>
    <row r="40" spans="1:16">
      <c r="I40" s="29"/>
      <c r="J40" s="29"/>
      <c r="K40" s="29"/>
      <c r="L40" s="29"/>
      <c r="N40" s="29"/>
      <c r="O40" s="29"/>
      <c r="P40" s="29"/>
    </row>
    <row r="41" spans="1:16" ht="18.75">
      <c r="A41" s="47" t="s">
        <v>110</v>
      </c>
      <c r="B41" s="278" t="s">
        <v>157</v>
      </c>
      <c r="C41" s="279"/>
      <c r="D41" s="100" t="s">
        <v>163</v>
      </c>
      <c r="I41" s="29"/>
      <c r="J41" s="29"/>
      <c r="K41" s="29"/>
      <c r="L41" s="29"/>
      <c r="O41" s="102"/>
      <c r="P41" s="29"/>
    </row>
    <row r="42" spans="1:16" ht="31.5">
      <c r="A42" s="32" t="s">
        <v>88</v>
      </c>
      <c r="B42" s="32" t="s">
        <v>53</v>
      </c>
      <c r="C42" s="43" t="s">
        <v>102</v>
      </c>
      <c r="D42" s="103" t="s">
        <v>115</v>
      </c>
      <c r="E42" s="103" t="s">
        <v>106</v>
      </c>
      <c r="F42" s="45" t="s">
        <v>147</v>
      </c>
      <c r="G42" s="103" t="s">
        <v>104</v>
      </c>
      <c r="H42" s="32" t="s">
        <v>91</v>
      </c>
      <c r="I42" s="41"/>
      <c r="J42" s="41"/>
      <c r="K42" s="41"/>
      <c r="L42" s="41"/>
      <c r="M42" s="29"/>
      <c r="N42" s="29"/>
      <c r="O42" s="29"/>
    </row>
    <row r="43" spans="1:16">
      <c r="A43" s="93" t="s">
        <v>158</v>
      </c>
      <c r="B43" s="30" t="s">
        <v>153</v>
      </c>
      <c r="C43" s="31"/>
      <c r="D43" s="104">
        <f>C43/8</f>
        <v>0</v>
      </c>
      <c r="E43" s="104">
        <f>D43*2.5</f>
        <v>0</v>
      </c>
      <c r="F43" s="46">
        <v>0</v>
      </c>
      <c r="G43" s="105">
        <f>E43-F43</f>
        <v>0</v>
      </c>
      <c r="H43" s="101"/>
      <c r="I43" s="29"/>
      <c r="J43" s="29"/>
      <c r="K43" s="29"/>
      <c r="L43" s="29"/>
      <c r="M43" s="29"/>
      <c r="N43" s="29"/>
      <c r="O43" s="29"/>
    </row>
    <row r="44" spans="1:16">
      <c r="A44" s="93" t="s">
        <v>159</v>
      </c>
      <c r="B44" s="30" t="s">
        <v>153</v>
      </c>
      <c r="C44" s="31"/>
      <c r="D44" s="104">
        <f>C44/8</f>
        <v>0</v>
      </c>
      <c r="E44" s="104">
        <f>D44*2.5</f>
        <v>0</v>
      </c>
      <c r="F44" s="46">
        <v>1</v>
      </c>
      <c r="G44" s="105">
        <v>0</v>
      </c>
      <c r="H44" s="101"/>
      <c r="I44" s="39"/>
      <c r="J44" s="39"/>
      <c r="K44" s="39"/>
      <c r="L44" s="39"/>
      <c r="M44" s="29"/>
      <c r="N44" s="29"/>
      <c r="O44" s="29"/>
    </row>
    <row r="45" spans="1:16">
      <c r="A45" s="93" t="s">
        <v>160</v>
      </c>
      <c r="B45" s="30" t="s">
        <v>149</v>
      </c>
      <c r="C45" s="31"/>
      <c r="D45" s="104">
        <f>C45/8</f>
        <v>0</v>
      </c>
      <c r="E45" s="104">
        <f>D45*2.5</f>
        <v>0</v>
      </c>
      <c r="F45" s="46">
        <v>2</v>
      </c>
      <c r="G45" s="105">
        <v>0</v>
      </c>
      <c r="H45" s="101"/>
      <c r="I45" s="29"/>
      <c r="J45" s="29"/>
      <c r="K45" s="29"/>
      <c r="L45" s="29"/>
      <c r="M45" s="29"/>
      <c r="N45" s="29"/>
      <c r="O45" s="29"/>
    </row>
    <row r="46" spans="1:16">
      <c r="A46" s="93" t="s">
        <v>161</v>
      </c>
      <c r="B46" s="30" t="s">
        <v>149</v>
      </c>
      <c r="C46" s="31"/>
      <c r="D46" s="104">
        <f>C46/8</f>
        <v>0</v>
      </c>
      <c r="E46" s="104">
        <f>D46*2.5</f>
        <v>0</v>
      </c>
      <c r="F46" s="46">
        <v>3</v>
      </c>
      <c r="G46" s="105">
        <v>0</v>
      </c>
      <c r="H46" s="101"/>
      <c r="I46" s="29"/>
      <c r="J46" s="29"/>
      <c r="K46" s="29"/>
      <c r="L46" s="29"/>
      <c r="M46" s="29"/>
      <c r="N46" s="29"/>
      <c r="O46" s="29"/>
    </row>
    <row r="47" spans="1:16">
      <c r="A47" s="108"/>
      <c r="H47" s="29"/>
      <c r="I47" s="29"/>
      <c r="J47" s="29"/>
      <c r="K47" s="29"/>
      <c r="L47" s="29"/>
      <c r="M47" s="29"/>
      <c r="N47" s="29"/>
      <c r="O47" s="29"/>
    </row>
    <row r="48" spans="1:16">
      <c r="J48" s="29"/>
      <c r="K48" s="29"/>
      <c r="L48" s="29"/>
      <c r="O48" s="29"/>
      <c r="P48" s="29"/>
    </row>
    <row r="49" spans="1:16" ht="18.75">
      <c r="A49" s="47" t="s">
        <v>110</v>
      </c>
      <c r="B49" s="278" t="s">
        <v>381</v>
      </c>
      <c r="C49" s="279"/>
      <c r="D49" s="100" t="s">
        <v>362</v>
      </c>
      <c r="J49" s="29"/>
      <c r="K49" s="29"/>
      <c r="L49" s="29"/>
      <c r="O49" s="102"/>
      <c r="P49" s="29"/>
    </row>
    <row r="50" spans="1:16" ht="31.5">
      <c r="A50" s="32" t="s">
        <v>88</v>
      </c>
      <c r="B50" s="32" t="s">
        <v>53</v>
      </c>
      <c r="C50" s="43" t="s">
        <v>102</v>
      </c>
      <c r="D50" s="103" t="s">
        <v>115</v>
      </c>
      <c r="E50" s="103" t="s">
        <v>106</v>
      </c>
      <c r="F50" s="45" t="s">
        <v>147</v>
      </c>
      <c r="G50" s="103" t="s">
        <v>104</v>
      </c>
      <c r="H50" s="32" t="s">
        <v>91</v>
      </c>
      <c r="I50" s="41"/>
      <c r="J50" s="41"/>
      <c r="K50" s="41"/>
      <c r="L50" s="41"/>
      <c r="M50" s="29"/>
      <c r="N50" s="29"/>
      <c r="O50" s="29"/>
    </row>
    <row r="51" spans="1:16">
      <c r="A51" s="145" t="s">
        <v>223</v>
      </c>
      <c r="B51" s="30"/>
      <c r="C51" s="31"/>
      <c r="D51" s="104">
        <f>C51/8</f>
        <v>0</v>
      </c>
      <c r="E51" s="104">
        <f>D51*2.5</f>
        <v>0</v>
      </c>
      <c r="F51" s="46">
        <v>0</v>
      </c>
      <c r="G51" s="105">
        <f>E51-F51</f>
        <v>0</v>
      </c>
      <c r="H51" s="101"/>
      <c r="I51" s="29"/>
      <c r="J51" s="29"/>
      <c r="K51" s="29"/>
      <c r="L51" s="29"/>
      <c r="M51" s="29"/>
      <c r="N51" s="29"/>
      <c r="O51" s="29"/>
    </row>
    <row r="52" spans="1:16">
      <c r="A52" s="108"/>
      <c r="B52" s="95"/>
      <c r="H52" s="29"/>
      <c r="I52" s="29"/>
      <c r="J52" s="29"/>
      <c r="K52" s="29"/>
      <c r="L52" s="29"/>
      <c r="M52" s="29"/>
      <c r="N52" s="29"/>
      <c r="O52" s="29"/>
    </row>
  </sheetData>
  <mergeCells count="5">
    <mergeCell ref="B1:C1"/>
    <mergeCell ref="B16:C16"/>
    <mergeCell ref="B32:C32"/>
    <mergeCell ref="B41:C41"/>
    <mergeCell ref="B49:C49"/>
  </mergeCells>
  <dataValidations count="1">
    <dataValidation type="list" allowBlank="1" showInputMessage="1" showErrorMessage="1" sqref="A43:A45" xr:uid="{00000000-0002-0000-04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3:L6"/>
  <sheetViews>
    <sheetView zoomScale="90" zoomScaleNormal="90" workbookViewId="0">
      <selection activeCell="C40" sqref="C40"/>
    </sheetView>
  </sheetViews>
  <sheetFormatPr defaultRowHeight="15.75"/>
  <cols>
    <col min="1" max="1" width="23.85546875" style="29" customWidth="1"/>
    <col min="2" max="2" width="6.85546875" style="42" customWidth="1"/>
    <col min="3" max="12" width="13.85546875" style="42" customWidth="1"/>
    <col min="13" max="13" width="14.140625" customWidth="1"/>
    <col min="14" max="15" width="13.7109375" customWidth="1"/>
    <col min="16" max="16" width="14.140625" customWidth="1"/>
  </cols>
  <sheetData>
    <row r="3" spans="1:12">
      <c r="J3"/>
      <c r="K3"/>
      <c r="L3"/>
    </row>
    <row r="4" spans="1:12" ht="18.75">
      <c r="A4" s="207" t="s">
        <v>110</v>
      </c>
      <c r="B4" s="211" t="s">
        <v>381</v>
      </c>
      <c r="C4" s="208"/>
      <c r="D4" s="209" t="s">
        <v>465</v>
      </c>
      <c r="E4" s="209"/>
      <c r="F4" s="209"/>
      <c r="G4" s="210"/>
    </row>
    <row r="5" spans="1:12" ht="43.5">
      <c r="A5" s="32" t="s">
        <v>88</v>
      </c>
      <c r="B5" s="32" t="s">
        <v>53</v>
      </c>
      <c r="C5" s="43" t="s">
        <v>463</v>
      </c>
      <c r="D5" s="54" t="s">
        <v>115</v>
      </c>
      <c r="E5" s="54" t="s">
        <v>106</v>
      </c>
      <c r="F5" s="45" t="s">
        <v>464</v>
      </c>
      <c r="G5" s="54" t="s">
        <v>384</v>
      </c>
    </row>
    <row r="6" spans="1:12">
      <c r="A6" s="206" t="s">
        <v>223</v>
      </c>
      <c r="B6" s="31" t="s">
        <v>395</v>
      </c>
      <c r="C6" s="44">
        <v>32.700000000000003</v>
      </c>
      <c r="D6" s="55">
        <f>C6/8</f>
        <v>4.0875000000000004</v>
      </c>
      <c r="E6" s="55">
        <f>D6*2.5</f>
        <v>10.21875</v>
      </c>
      <c r="F6" s="46">
        <v>0</v>
      </c>
      <c r="G6" s="56">
        <f>E6-F6</f>
        <v>10.21875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19"/>
  <sheetViews>
    <sheetView zoomScaleNormal="100" workbookViewId="0">
      <selection activeCell="A17" sqref="A17:XFD17"/>
    </sheetView>
  </sheetViews>
  <sheetFormatPr defaultRowHeight="15.75"/>
  <cols>
    <col min="1" max="1" width="5.42578125" style="95" customWidth="1"/>
    <col min="2" max="2" width="35.7109375" customWidth="1"/>
    <col min="3" max="3" width="27.140625" style="29" customWidth="1"/>
    <col min="4" max="4" width="10.42578125" customWidth="1"/>
    <col min="5" max="5" width="11.5703125" style="120" customWidth="1"/>
    <col min="6" max="8" width="10.7109375" style="24" customWidth="1"/>
    <col min="9" max="9" width="10.7109375" style="2" customWidth="1"/>
    <col min="10" max="11" width="10.7109375" style="24" customWidth="1"/>
    <col min="12" max="12" width="12" style="24" customWidth="1"/>
    <col min="13" max="13" width="12" style="2" customWidth="1"/>
    <col min="14" max="14" width="12" style="24" customWidth="1"/>
    <col min="15" max="15" width="18" style="24" customWidth="1"/>
    <col min="16" max="37" width="8.85546875"/>
  </cols>
  <sheetData>
    <row r="1" spans="1:15" ht="16.149999999999999" customHeight="1"/>
    <row r="2" spans="1:15" ht="16.149999999999999" customHeight="1">
      <c r="A2" s="30"/>
      <c r="B2" s="195" t="s">
        <v>81</v>
      </c>
      <c r="C2" s="31"/>
      <c r="D2" s="3"/>
      <c r="E2" s="109" t="s">
        <v>362</v>
      </c>
      <c r="F2" s="280" t="s">
        <v>362</v>
      </c>
      <c r="G2" s="281"/>
      <c r="H2" s="282"/>
      <c r="I2" s="283"/>
      <c r="J2" s="284"/>
      <c r="K2" s="285"/>
      <c r="L2" s="37"/>
      <c r="M2" s="37"/>
      <c r="N2" s="4"/>
      <c r="O2"/>
    </row>
    <row r="3" spans="1:15" ht="31.9" customHeight="1">
      <c r="A3" s="32" t="s">
        <v>50</v>
      </c>
      <c r="B3" s="28" t="s">
        <v>66</v>
      </c>
      <c r="C3" s="32" t="s">
        <v>67</v>
      </c>
      <c r="D3" s="28" t="s">
        <v>53</v>
      </c>
      <c r="E3" s="194" t="s">
        <v>54</v>
      </c>
      <c r="F3" s="33" t="s">
        <v>56</v>
      </c>
      <c r="G3" s="110" t="s">
        <v>57</v>
      </c>
      <c r="H3" s="28" t="s">
        <v>58</v>
      </c>
      <c r="I3" s="33" t="s">
        <v>59</v>
      </c>
      <c r="J3" s="110" t="s">
        <v>60</v>
      </c>
      <c r="K3" s="28" t="s">
        <v>61</v>
      </c>
      <c r="L3" s="111" t="s">
        <v>62</v>
      </c>
      <c r="M3" s="28" t="s">
        <v>55</v>
      </c>
      <c r="N3" s="111" t="s">
        <v>63</v>
      </c>
      <c r="O3"/>
    </row>
    <row r="4" spans="1:15" ht="16.149999999999999" customHeight="1">
      <c r="A4" s="30">
        <v>9</v>
      </c>
      <c r="B4" s="132" t="s">
        <v>368</v>
      </c>
      <c r="C4" s="132" t="s">
        <v>251</v>
      </c>
      <c r="D4" s="112" t="s">
        <v>395</v>
      </c>
      <c r="E4" s="113">
        <v>5.5</v>
      </c>
      <c r="F4" s="26">
        <v>39.5</v>
      </c>
      <c r="G4" s="114">
        <f t="shared" ref="G4:G5" si="0">F4-E4</f>
        <v>34</v>
      </c>
      <c r="H4" s="4"/>
      <c r="I4" s="26"/>
      <c r="J4" s="114">
        <v>0</v>
      </c>
      <c r="K4" s="4"/>
      <c r="L4" s="115"/>
      <c r="M4" s="116">
        <v>1</v>
      </c>
      <c r="N4" s="117">
        <f>G4+J4</f>
        <v>34</v>
      </c>
      <c r="O4"/>
    </row>
    <row r="5" spans="1:15" ht="16.149999999999999" customHeight="1">
      <c r="A5" s="189"/>
      <c r="B5" s="132"/>
      <c r="C5" s="132"/>
      <c r="D5" s="3"/>
      <c r="E5" s="118"/>
      <c r="F5" s="26"/>
      <c r="G5" s="114">
        <f t="shared" si="0"/>
        <v>0</v>
      </c>
      <c r="H5" s="4"/>
      <c r="I5" s="26"/>
      <c r="J5" s="114">
        <f t="shared" ref="J5" si="1">I5-E5</f>
        <v>0</v>
      </c>
      <c r="K5" s="4"/>
      <c r="L5" s="115">
        <f t="shared" ref="L5" si="2">H5+K5</f>
        <v>0</v>
      </c>
      <c r="M5" s="116"/>
      <c r="N5" s="117">
        <f t="shared" ref="N5" si="3">G5+J5</f>
        <v>0</v>
      </c>
      <c r="O5"/>
    </row>
    <row r="6" spans="1:15" ht="16.149999999999999" customHeight="1">
      <c r="B6" s="23"/>
      <c r="D6" s="2"/>
      <c r="H6" s="2"/>
      <c r="I6" s="24"/>
      <c r="K6" s="2"/>
      <c r="M6" s="24"/>
      <c r="N6" s="2"/>
    </row>
    <row r="7" spans="1:15" ht="16.149999999999999" customHeight="1">
      <c r="O7" s="2"/>
    </row>
    <row r="8" spans="1:15" ht="16.149999999999999" customHeight="1">
      <c r="A8" s="30"/>
      <c r="B8" s="195" t="s">
        <v>82</v>
      </c>
      <c r="C8" s="31"/>
      <c r="D8" s="3"/>
      <c r="E8" s="109" t="s">
        <v>364</v>
      </c>
      <c r="F8" s="280" t="s">
        <v>364</v>
      </c>
      <c r="G8" s="281"/>
      <c r="H8" s="282"/>
      <c r="I8" s="283" t="s">
        <v>162</v>
      </c>
      <c r="J8" s="284"/>
      <c r="K8" s="285"/>
      <c r="L8" s="37"/>
      <c r="M8" s="37"/>
      <c r="N8" s="4"/>
      <c r="O8"/>
    </row>
    <row r="9" spans="1:15" ht="31.9" customHeight="1">
      <c r="A9" s="32" t="s">
        <v>50</v>
      </c>
      <c r="B9" s="28" t="s">
        <v>66</v>
      </c>
      <c r="C9" s="32" t="s">
        <v>67</v>
      </c>
      <c r="D9" s="28" t="s">
        <v>53</v>
      </c>
      <c r="E9" s="194" t="s">
        <v>54</v>
      </c>
      <c r="F9" s="33" t="s">
        <v>56</v>
      </c>
      <c r="G9" s="110" t="s">
        <v>57</v>
      </c>
      <c r="H9" s="28" t="s">
        <v>58</v>
      </c>
      <c r="I9" s="33" t="s">
        <v>59</v>
      </c>
      <c r="J9" s="110" t="s">
        <v>60</v>
      </c>
      <c r="K9" s="28" t="s">
        <v>61</v>
      </c>
      <c r="L9" s="111" t="s">
        <v>62</v>
      </c>
      <c r="M9" s="28" t="s">
        <v>55</v>
      </c>
      <c r="N9" s="111" t="s">
        <v>63</v>
      </c>
      <c r="O9"/>
    </row>
    <row r="10" spans="1:15" ht="16.149999999999999" customHeight="1">
      <c r="A10" s="189">
        <v>10</v>
      </c>
      <c r="B10" s="132" t="s">
        <v>369</v>
      </c>
      <c r="C10" s="132" t="s">
        <v>252</v>
      </c>
      <c r="D10" s="119" t="s">
        <v>427</v>
      </c>
      <c r="E10" s="113"/>
      <c r="F10" s="26" t="s">
        <v>84</v>
      </c>
      <c r="G10" s="114" t="e">
        <f>F10-E10</f>
        <v>#VALUE!</v>
      </c>
      <c r="H10" s="4"/>
      <c r="I10" s="26"/>
      <c r="J10" s="114">
        <f>I10-E10</f>
        <v>0</v>
      </c>
      <c r="K10" s="4"/>
      <c r="L10" s="115" t="s">
        <v>84</v>
      </c>
      <c r="M10" s="116"/>
      <c r="N10" s="117" t="e">
        <f>G10+J10</f>
        <v>#VALUE!</v>
      </c>
      <c r="O10"/>
    </row>
    <row r="11" spans="1:15" ht="16.149999999999999" customHeight="1">
      <c r="A11" s="30"/>
      <c r="B11" s="22"/>
      <c r="C11" s="121"/>
      <c r="D11" s="119"/>
      <c r="E11" s="113"/>
      <c r="F11" s="26"/>
      <c r="G11" s="114">
        <f t="shared" ref="G11:G12" si="4">F11-E11</f>
        <v>0</v>
      </c>
      <c r="H11" s="4"/>
      <c r="I11" s="26"/>
      <c r="J11" s="114">
        <f t="shared" ref="J11:J12" si="5">I11-E11</f>
        <v>0</v>
      </c>
      <c r="K11" s="4"/>
      <c r="L11" s="115">
        <f t="shared" ref="L11:L12" si="6">H11+K11</f>
        <v>0</v>
      </c>
      <c r="M11" s="116"/>
      <c r="N11" s="117">
        <f t="shared" ref="N11:N12" si="7">G11+J11</f>
        <v>0</v>
      </c>
      <c r="O11"/>
    </row>
    <row r="12" spans="1:15" ht="16.149999999999999" customHeight="1">
      <c r="A12" s="30"/>
      <c r="B12" s="36"/>
      <c r="C12" s="36"/>
      <c r="D12" s="34"/>
      <c r="E12" s="118"/>
      <c r="F12" s="26"/>
      <c r="G12" s="114">
        <f t="shared" si="4"/>
        <v>0</v>
      </c>
      <c r="H12" s="4"/>
      <c r="I12" s="26"/>
      <c r="J12" s="114">
        <f t="shared" si="5"/>
        <v>0</v>
      </c>
      <c r="K12" s="4"/>
      <c r="L12" s="115">
        <f t="shared" si="6"/>
        <v>0</v>
      </c>
      <c r="M12" s="116"/>
      <c r="N12" s="117">
        <f t="shared" si="7"/>
        <v>0</v>
      </c>
      <c r="O12"/>
    </row>
    <row r="13" spans="1:15" ht="16.149999999999999" customHeight="1"/>
    <row r="14" spans="1:15" ht="16.149999999999999" customHeight="1">
      <c r="A14" s="30"/>
      <c r="B14" s="195" t="s">
        <v>370</v>
      </c>
      <c r="C14" s="31"/>
      <c r="D14" s="3"/>
      <c r="E14" s="109" t="s">
        <v>162</v>
      </c>
      <c r="F14" s="280" t="s">
        <v>162</v>
      </c>
      <c r="G14" s="281"/>
      <c r="H14" s="282"/>
      <c r="I14" s="283" t="s">
        <v>162</v>
      </c>
      <c r="J14" s="284"/>
      <c r="K14" s="285"/>
      <c r="L14" s="37"/>
      <c r="M14" s="37"/>
      <c r="N14" s="4"/>
      <c r="O14"/>
    </row>
    <row r="15" spans="1:15" ht="31.9" customHeight="1">
      <c r="A15" s="32" t="s">
        <v>50</v>
      </c>
      <c r="B15" s="28" t="s">
        <v>66</v>
      </c>
      <c r="C15" s="32" t="s">
        <v>67</v>
      </c>
      <c r="D15" s="28" t="s">
        <v>53</v>
      </c>
      <c r="E15" s="194" t="s">
        <v>54</v>
      </c>
      <c r="F15" s="33" t="s">
        <v>56</v>
      </c>
      <c r="G15" s="110" t="s">
        <v>57</v>
      </c>
      <c r="H15" s="28" t="s">
        <v>58</v>
      </c>
      <c r="I15" s="33" t="s">
        <v>59</v>
      </c>
      <c r="J15" s="110" t="s">
        <v>60</v>
      </c>
      <c r="K15" s="28" t="s">
        <v>61</v>
      </c>
      <c r="L15" s="111" t="s">
        <v>62</v>
      </c>
      <c r="M15" s="28" t="s">
        <v>55</v>
      </c>
      <c r="N15" s="111" t="s">
        <v>63</v>
      </c>
      <c r="O15"/>
    </row>
    <row r="16" spans="1:15" s="240" customFormat="1" ht="16.149999999999999" customHeight="1">
      <c r="A16" s="241">
        <v>11</v>
      </c>
      <c r="B16" s="242" t="s">
        <v>371</v>
      </c>
      <c r="C16" s="242" t="s">
        <v>253</v>
      </c>
      <c r="D16" s="243"/>
      <c r="E16" s="244"/>
      <c r="F16" s="236"/>
      <c r="G16" s="245">
        <f>F16-E16</f>
        <v>0</v>
      </c>
      <c r="H16" s="230"/>
      <c r="I16" s="236"/>
      <c r="J16" s="245">
        <f>I16-E16</f>
        <v>0</v>
      </c>
      <c r="K16" s="230"/>
      <c r="L16" s="246">
        <f>H16+K16</f>
        <v>0</v>
      </c>
      <c r="M16" s="247"/>
      <c r="N16" s="248">
        <f>G16+J16</f>
        <v>0</v>
      </c>
    </row>
    <row r="17" spans="1:14" s="240" customFormat="1" ht="16.149999999999999" customHeight="1">
      <c r="A17" s="241">
        <v>12</v>
      </c>
      <c r="B17" s="242" t="s">
        <v>371</v>
      </c>
      <c r="C17" s="242" t="s">
        <v>254</v>
      </c>
      <c r="D17" s="243"/>
      <c r="E17" s="249"/>
      <c r="F17" s="236"/>
      <c r="G17" s="245">
        <f t="shared" ref="G17" si="8">F17-E17</f>
        <v>0</v>
      </c>
      <c r="H17" s="230"/>
      <c r="I17" s="236"/>
      <c r="J17" s="245">
        <f t="shared" ref="J17" si="9">I17-E17</f>
        <v>0</v>
      </c>
      <c r="K17" s="230"/>
      <c r="L17" s="246">
        <f t="shared" ref="L17" si="10">H17+K17</f>
        <v>0</v>
      </c>
      <c r="M17" s="247"/>
      <c r="N17" s="248">
        <f t="shared" ref="N17" si="11">G17+J17</f>
        <v>0</v>
      </c>
    </row>
    <row r="18" spans="1:14" ht="16.149999999999999" customHeight="1"/>
    <row r="19" spans="1:14">
      <c r="E19" s="24"/>
      <c r="H19" s="2"/>
      <c r="I19" s="24"/>
      <c r="L19" s="2"/>
      <c r="M19" s="24"/>
    </row>
  </sheetData>
  <mergeCells count="6">
    <mergeCell ref="F2:H2"/>
    <mergeCell ref="I2:K2"/>
    <mergeCell ref="F8:H8"/>
    <mergeCell ref="I8:K8"/>
    <mergeCell ref="F14:H14"/>
    <mergeCell ref="I14:K14"/>
  </mergeCells>
  <pageMargins left="0.7" right="0.7" top="0.75" bottom="0.75" header="0.3" footer="0.3"/>
  <pageSetup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3"/>
  <sheetViews>
    <sheetView topLeftCell="A37" workbookViewId="0">
      <selection activeCell="A123" sqref="A123"/>
    </sheetView>
  </sheetViews>
  <sheetFormatPr defaultColWidth="8.85546875" defaultRowHeight="15"/>
  <cols>
    <col min="1" max="1" width="25.28515625" style="222" customWidth="1"/>
    <col min="2" max="2" width="25.28515625" customWidth="1"/>
  </cols>
  <sheetData>
    <row r="1" spans="1:2">
      <c r="A1" s="215" t="s">
        <v>392</v>
      </c>
      <c r="B1" s="216" t="s">
        <v>393</v>
      </c>
    </row>
    <row r="2" spans="1:2">
      <c r="A2" s="217" t="s">
        <v>394</v>
      </c>
      <c r="B2" s="218" t="s">
        <v>395</v>
      </c>
    </row>
    <row r="3" spans="1:2">
      <c r="A3" s="219" t="s">
        <v>396</v>
      </c>
      <c r="B3" s="220" t="s">
        <v>395</v>
      </c>
    </row>
    <row r="4" spans="1:2">
      <c r="A4" s="219" t="s">
        <v>397</v>
      </c>
      <c r="B4" s="220" t="s">
        <v>395</v>
      </c>
    </row>
    <row r="5" spans="1:2">
      <c r="A5" s="219" t="s">
        <v>232</v>
      </c>
      <c r="B5" s="220" t="s">
        <v>395</v>
      </c>
    </row>
    <row r="6" spans="1:2">
      <c r="A6" s="219" t="s">
        <v>211</v>
      </c>
      <c r="B6" s="220" t="s">
        <v>395</v>
      </c>
    </row>
    <row r="7" spans="1:2">
      <c r="A7" s="219" t="s">
        <v>398</v>
      </c>
      <c r="B7" s="220" t="s">
        <v>395</v>
      </c>
    </row>
    <row r="8" spans="1:2">
      <c r="A8" s="219" t="s">
        <v>399</v>
      </c>
      <c r="B8" s="220" t="s">
        <v>395</v>
      </c>
    </row>
    <row r="9" spans="1:2">
      <c r="A9" s="219" t="s">
        <v>241</v>
      </c>
      <c r="B9" s="220" t="s">
        <v>395</v>
      </c>
    </row>
    <row r="10" spans="1:2">
      <c r="A10" s="219" t="s">
        <v>400</v>
      </c>
      <c r="B10" s="220" t="s">
        <v>395</v>
      </c>
    </row>
    <row r="11" spans="1:2">
      <c r="A11" s="219" t="s">
        <v>279</v>
      </c>
      <c r="B11" s="220" t="s">
        <v>395</v>
      </c>
    </row>
    <row r="12" spans="1:2">
      <c r="A12" s="219" t="s">
        <v>236</v>
      </c>
      <c r="B12" s="220" t="s">
        <v>395</v>
      </c>
    </row>
    <row r="13" spans="1:2">
      <c r="A13" s="219" t="s">
        <v>225</v>
      </c>
      <c r="B13" s="220" t="s">
        <v>395</v>
      </c>
    </row>
    <row r="14" spans="1:2">
      <c r="A14" s="219" t="s">
        <v>401</v>
      </c>
      <c r="B14" s="220" t="s">
        <v>395</v>
      </c>
    </row>
    <row r="15" spans="1:2">
      <c r="A15" s="219" t="s">
        <v>402</v>
      </c>
      <c r="B15" s="220" t="s">
        <v>395</v>
      </c>
    </row>
    <row r="16" spans="1:2">
      <c r="A16" s="219" t="s">
        <v>403</v>
      </c>
      <c r="B16" s="220" t="s">
        <v>395</v>
      </c>
    </row>
    <row r="17" spans="1:2">
      <c r="A17" s="219" t="s">
        <v>404</v>
      </c>
      <c r="B17" s="220" t="s">
        <v>395</v>
      </c>
    </row>
    <row r="18" spans="1:2">
      <c r="A18" s="219" t="s">
        <v>405</v>
      </c>
      <c r="B18" s="220" t="s">
        <v>395</v>
      </c>
    </row>
    <row r="19" spans="1:2">
      <c r="A19" s="219" t="s">
        <v>201</v>
      </c>
      <c r="B19" s="220" t="s">
        <v>395</v>
      </c>
    </row>
    <row r="20" spans="1:2">
      <c r="A20" s="219" t="s">
        <v>237</v>
      </c>
      <c r="B20" s="220" t="s">
        <v>395</v>
      </c>
    </row>
    <row r="21" spans="1:2">
      <c r="A21" s="219" t="s">
        <v>209</v>
      </c>
      <c r="B21" s="220" t="s">
        <v>395</v>
      </c>
    </row>
    <row r="22" spans="1:2">
      <c r="A22" s="219" t="s">
        <v>406</v>
      </c>
      <c r="B22" s="220" t="s">
        <v>395</v>
      </c>
    </row>
    <row r="23" spans="1:2">
      <c r="A23" s="219" t="s">
        <v>407</v>
      </c>
      <c r="B23" s="220" t="s">
        <v>395</v>
      </c>
    </row>
    <row r="24" spans="1:2">
      <c r="A24" s="219" t="s">
        <v>196</v>
      </c>
      <c r="B24" s="220" t="s">
        <v>395</v>
      </c>
    </row>
    <row r="25" spans="1:2">
      <c r="A25" s="219" t="s">
        <v>408</v>
      </c>
      <c r="B25" s="220" t="s">
        <v>395</v>
      </c>
    </row>
    <row r="26" spans="1:2">
      <c r="A26" s="219" t="s">
        <v>409</v>
      </c>
      <c r="B26" s="220" t="s">
        <v>395</v>
      </c>
    </row>
    <row r="27" spans="1:2">
      <c r="A27" s="219" t="s">
        <v>197</v>
      </c>
      <c r="B27" s="220" t="s">
        <v>395</v>
      </c>
    </row>
    <row r="28" spans="1:2">
      <c r="A28" s="219" t="s">
        <v>410</v>
      </c>
      <c r="B28" s="220" t="s">
        <v>395</v>
      </c>
    </row>
    <row r="29" spans="1:2">
      <c r="A29" s="219" t="s">
        <v>231</v>
      </c>
      <c r="B29" s="220" t="s">
        <v>395</v>
      </c>
    </row>
    <row r="30" spans="1:2">
      <c r="A30" s="219" t="s">
        <v>229</v>
      </c>
      <c r="B30" s="220" t="s">
        <v>395</v>
      </c>
    </row>
    <row r="31" spans="1:2" ht="25.5">
      <c r="A31" s="219" t="s">
        <v>411</v>
      </c>
      <c r="B31" s="220" t="s">
        <v>395</v>
      </c>
    </row>
    <row r="32" spans="1:2" ht="25.5">
      <c r="A32" s="219" t="s">
        <v>267</v>
      </c>
      <c r="B32" s="220" t="s">
        <v>395</v>
      </c>
    </row>
    <row r="33" spans="1:2">
      <c r="A33" s="219" t="s">
        <v>412</v>
      </c>
      <c r="B33" s="220" t="s">
        <v>395</v>
      </c>
    </row>
    <row r="34" spans="1:2">
      <c r="A34" s="219" t="s">
        <v>413</v>
      </c>
      <c r="B34" s="220" t="s">
        <v>395</v>
      </c>
    </row>
    <row r="35" spans="1:2">
      <c r="A35" s="219" t="s">
        <v>414</v>
      </c>
      <c r="B35" s="220" t="s">
        <v>395</v>
      </c>
    </row>
    <row r="36" spans="1:2">
      <c r="A36" s="219" t="s">
        <v>280</v>
      </c>
      <c r="B36" s="220" t="s">
        <v>395</v>
      </c>
    </row>
    <row r="37" spans="1:2">
      <c r="A37" s="219" t="s">
        <v>243</v>
      </c>
      <c r="B37" s="220" t="s">
        <v>395</v>
      </c>
    </row>
    <row r="38" spans="1:2">
      <c r="A38" s="219" t="s">
        <v>274</v>
      </c>
      <c r="B38" s="220" t="s">
        <v>395</v>
      </c>
    </row>
    <row r="39" spans="1:2">
      <c r="A39" s="219" t="s">
        <v>415</v>
      </c>
      <c r="B39" s="220" t="s">
        <v>395</v>
      </c>
    </row>
    <row r="40" spans="1:2">
      <c r="A40" s="219" t="s">
        <v>416</v>
      </c>
      <c r="B40" s="220" t="s">
        <v>395</v>
      </c>
    </row>
    <row r="41" spans="1:2">
      <c r="A41" s="219" t="s">
        <v>417</v>
      </c>
      <c r="B41" s="220" t="s">
        <v>395</v>
      </c>
    </row>
    <row r="42" spans="1:2">
      <c r="A42" s="219" t="s">
        <v>418</v>
      </c>
      <c r="B42" s="220" t="s">
        <v>395</v>
      </c>
    </row>
    <row r="43" spans="1:2">
      <c r="A43" s="219" t="s">
        <v>419</v>
      </c>
      <c r="B43" s="220" t="s">
        <v>395</v>
      </c>
    </row>
    <row r="44" spans="1:2">
      <c r="A44" s="219" t="s">
        <v>244</v>
      </c>
      <c r="B44" s="220" t="s">
        <v>395</v>
      </c>
    </row>
    <row r="45" spans="1:2">
      <c r="A45" s="219" t="s">
        <v>420</v>
      </c>
      <c r="B45" s="220" t="s">
        <v>395</v>
      </c>
    </row>
    <row r="46" spans="1:2">
      <c r="A46" s="219" t="s">
        <v>239</v>
      </c>
      <c r="B46" s="220" t="s">
        <v>395</v>
      </c>
    </row>
    <row r="47" spans="1:2">
      <c r="A47" s="219" t="s">
        <v>421</v>
      </c>
      <c r="B47" s="220" t="s">
        <v>395</v>
      </c>
    </row>
    <row r="48" spans="1:2">
      <c r="A48" s="219" t="s">
        <v>422</v>
      </c>
      <c r="B48" s="220" t="s">
        <v>395</v>
      </c>
    </row>
    <row r="49" spans="1:2">
      <c r="A49" s="219" t="s">
        <v>240</v>
      </c>
      <c r="B49" s="220" t="s">
        <v>395</v>
      </c>
    </row>
    <row r="50" spans="1:2">
      <c r="A50" s="219" t="s">
        <v>423</v>
      </c>
      <c r="B50" s="220" t="s">
        <v>395</v>
      </c>
    </row>
    <row r="51" spans="1:2">
      <c r="A51" s="219" t="s">
        <v>204</v>
      </c>
      <c r="B51" s="220" t="s">
        <v>395</v>
      </c>
    </row>
    <row r="52" spans="1:2">
      <c r="A52" s="219" t="s">
        <v>203</v>
      </c>
      <c r="B52" s="220" t="s">
        <v>395</v>
      </c>
    </row>
    <row r="53" spans="1:2">
      <c r="A53" s="219" t="s">
        <v>230</v>
      </c>
      <c r="B53" s="220" t="s">
        <v>395</v>
      </c>
    </row>
    <row r="54" spans="1:2">
      <c r="A54" s="219" t="s">
        <v>424</v>
      </c>
      <c r="B54" s="220" t="s">
        <v>395</v>
      </c>
    </row>
    <row r="55" spans="1:2">
      <c r="A55" s="219" t="s">
        <v>179</v>
      </c>
      <c r="B55" s="220" t="s">
        <v>395</v>
      </c>
    </row>
    <row r="56" spans="1:2">
      <c r="A56" s="219" t="s">
        <v>425</v>
      </c>
      <c r="B56" s="220" t="s">
        <v>395</v>
      </c>
    </row>
    <row r="57" spans="1:2">
      <c r="A57" s="219" t="s">
        <v>245</v>
      </c>
      <c r="B57" s="220" t="s">
        <v>395</v>
      </c>
    </row>
    <row r="58" spans="1:2">
      <c r="A58" s="219" t="s">
        <v>426</v>
      </c>
      <c r="B58" s="220" t="s">
        <v>395</v>
      </c>
    </row>
    <row r="59" spans="1:2">
      <c r="A59" s="219" t="s">
        <v>198</v>
      </c>
      <c r="B59" s="220" t="s">
        <v>395</v>
      </c>
    </row>
    <row r="60" spans="1:2">
      <c r="A60" s="219" t="s">
        <v>234</v>
      </c>
      <c r="B60" s="220" t="s">
        <v>395</v>
      </c>
    </row>
    <row r="61" spans="1:2">
      <c r="A61" s="219" t="s">
        <v>200</v>
      </c>
      <c r="B61" s="220" t="s">
        <v>427</v>
      </c>
    </row>
    <row r="62" spans="1:2">
      <c r="A62" s="219" t="s">
        <v>272</v>
      </c>
      <c r="B62" s="220" t="s">
        <v>427</v>
      </c>
    </row>
    <row r="63" spans="1:2">
      <c r="A63" s="219" t="s">
        <v>195</v>
      </c>
      <c r="B63" s="220" t="s">
        <v>427</v>
      </c>
    </row>
    <row r="64" spans="1:2">
      <c r="A64" s="219" t="s">
        <v>428</v>
      </c>
      <c r="B64" s="220" t="s">
        <v>427</v>
      </c>
    </row>
    <row r="65" spans="1:2">
      <c r="A65" s="219" t="s">
        <v>202</v>
      </c>
      <c r="B65" s="220" t="s">
        <v>427</v>
      </c>
    </row>
    <row r="66" spans="1:2">
      <c r="A66" s="219" t="s">
        <v>181</v>
      </c>
      <c r="B66" s="220" t="s">
        <v>427</v>
      </c>
    </row>
    <row r="67" spans="1:2">
      <c r="A67" s="219" t="s">
        <v>223</v>
      </c>
      <c r="B67" s="220" t="s">
        <v>427</v>
      </c>
    </row>
    <row r="68" spans="1:2">
      <c r="A68" s="219" t="s">
        <v>183</v>
      </c>
      <c r="B68" s="220" t="s">
        <v>427</v>
      </c>
    </row>
    <row r="69" spans="1:2">
      <c r="A69" s="219" t="s">
        <v>205</v>
      </c>
      <c r="B69" s="220" t="s">
        <v>427</v>
      </c>
    </row>
    <row r="70" spans="1:2">
      <c r="A70" s="219" t="s">
        <v>429</v>
      </c>
      <c r="B70" s="220" t="s">
        <v>427</v>
      </c>
    </row>
    <row r="71" spans="1:2">
      <c r="A71" s="219" t="s">
        <v>191</v>
      </c>
      <c r="B71" s="220" t="s">
        <v>427</v>
      </c>
    </row>
    <row r="72" spans="1:2">
      <c r="A72" s="219" t="s">
        <v>430</v>
      </c>
      <c r="B72" s="220" t="s">
        <v>427</v>
      </c>
    </row>
    <row r="73" spans="1:2">
      <c r="A73" s="219" t="s">
        <v>431</v>
      </c>
      <c r="B73" s="220" t="s">
        <v>427</v>
      </c>
    </row>
    <row r="74" spans="1:2">
      <c r="A74" s="219" t="s">
        <v>432</v>
      </c>
      <c r="B74" s="220" t="s">
        <v>427</v>
      </c>
    </row>
    <row r="75" spans="1:2">
      <c r="A75" s="219" t="s">
        <v>192</v>
      </c>
      <c r="B75" s="220" t="s">
        <v>427</v>
      </c>
    </row>
    <row r="76" spans="1:2">
      <c r="A76" s="219" t="s">
        <v>433</v>
      </c>
      <c r="B76" s="220" t="s">
        <v>427</v>
      </c>
    </row>
    <row r="77" spans="1:2">
      <c r="A77" s="219" t="s">
        <v>434</v>
      </c>
      <c r="B77" s="220" t="s">
        <v>427</v>
      </c>
    </row>
    <row r="78" spans="1:2">
      <c r="A78" s="219" t="s">
        <v>435</v>
      </c>
      <c r="B78" s="220" t="s">
        <v>427</v>
      </c>
    </row>
    <row r="79" spans="1:2">
      <c r="A79" s="219" t="s">
        <v>275</v>
      </c>
      <c r="B79" s="220" t="s">
        <v>427</v>
      </c>
    </row>
    <row r="80" spans="1:2">
      <c r="A80" s="219" t="s">
        <v>194</v>
      </c>
      <c r="B80" s="220" t="s">
        <v>427</v>
      </c>
    </row>
    <row r="81" spans="1:2">
      <c r="A81" s="219" t="s">
        <v>193</v>
      </c>
      <c r="B81" s="220" t="s">
        <v>427</v>
      </c>
    </row>
    <row r="82" spans="1:2">
      <c r="A82" s="219" t="s">
        <v>178</v>
      </c>
      <c r="B82" s="220" t="s">
        <v>427</v>
      </c>
    </row>
    <row r="83" spans="1:2">
      <c r="A83" s="219" t="s">
        <v>436</v>
      </c>
      <c r="B83" s="220" t="s">
        <v>427</v>
      </c>
    </row>
    <row r="84" spans="1:2">
      <c r="A84" s="219" t="s">
        <v>437</v>
      </c>
      <c r="B84" s="220" t="s">
        <v>427</v>
      </c>
    </row>
    <row r="85" spans="1:2">
      <c r="A85" s="219" t="s">
        <v>438</v>
      </c>
      <c r="B85" s="220" t="s">
        <v>427</v>
      </c>
    </row>
    <row r="86" spans="1:2">
      <c r="A86" s="219" t="s">
        <v>207</v>
      </c>
      <c r="B86" s="220" t="s">
        <v>427</v>
      </c>
    </row>
    <row r="87" spans="1:2">
      <c r="A87" s="219" t="s">
        <v>439</v>
      </c>
      <c r="B87" s="220" t="s">
        <v>427</v>
      </c>
    </row>
    <row r="88" spans="1:2">
      <c r="A88" s="219" t="s">
        <v>440</v>
      </c>
      <c r="B88" s="220" t="s">
        <v>427</v>
      </c>
    </row>
    <row r="89" spans="1:2">
      <c r="A89" s="219" t="s">
        <v>441</v>
      </c>
      <c r="B89" s="220" t="s">
        <v>427</v>
      </c>
    </row>
    <row r="90" spans="1:2">
      <c r="A90" s="219" t="s">
        <v>270</v>
      </c>
      <c r="B90" s="220" t="s">
        <v>427</v>
      </c>
    </row>
    <row r="91" spans="1:2">
      <c r="A91" s="219" t="s">
        <v>273</v>
      </c>
      <c r="B91" s="220" t="s">
        <v>427</v>
      </c>
    </row>
    <row r="92" spans="1:2">
      <c r="A92" s="219" t="s">
        <v>177</v>
      </c>
      <c r="B92" s="220" t="s">
        <v>427</v>
      </c>
    </row>
    <row r="93" spans="1:2">
      <c r="A93" s="219" t="s">
        <v>442</v>
      </c>
      <c r="B93" s="220" t="s">
        <v>427</v>
      </c>
    </row>
    <row r="94" spans="1:2">
      <c r="A94" s="219" t="s">
        <v>443</v>
      </c>
      <c r="B94" s="220" t="s">
        <v>444</v>
      </c>
    </row>
    <row r="95" spans="1:2">
      <c r="A95" s="219" t="s">
        <v>445</v>
      </c>
      <c r="B95" s="220" t="s">
        <v>444</v>
      </c>
    </row>
    <row r="96" spans="1:2">
      <c r="A96" s="219" t="s">
        <v>446</v>
      </c>
      <c r="B96" s="220" t="s">
        <v>444</v>
      </c>
    </row>
    <row r="97" spans="1:2">
      <c r="A97" s="219" t="s">
        <v>224</v>
      </c>
      <c r="B97" s="220" t="s">
        <v>444</v>
      </c>
    </row>
    <row r="98" spans="1:2">
      <c r="A98" s="219" t="s">
        <v>447</v>
      </c>
      <c r="B98" s="220" t="s">
        <v>444</v>
      </c>
    </row>
    <row r="99" spans="1:2">
      <c r="A99" s="219" t="s">
        <v>448</v>
      </c>
      <c r="B99" s="220" t="s">
        <v>444</v>
      </c>
    </row>
    <row r="100" spans="1:2">
      <c r="A100" s="219" t="s">
        <v>449</v>
      </c>
      <c r="B100" s="220" t="s">
        <v>444</v>
      </c>
    </row>
    <row r="101" spans="1:2">
      <c r="A101" s="219" t="s">
        <v>450</v>
      </c>
      <c r="B101" s="220" t="s">
        <v>395</v>
      </c>
    </row>
    <row r="102" spans="1:2">
      <c r="A102" s="219" t="s">
        <v>391</v>
      </c>
      <c r="B102" s="220" t="s">
        <v>395</v>
      </c>
    </row>
    <row r="103" spans="1:2">
      <c r="A103" s="219" t="s">
        <v>187</v>
      </c>
      <c r="B103" s="221" t="s">
        <v>395</v>
      </c>
    </row>
    <row r="104" spans="1:2">
      <c r="A104" s="219" t="s">
        <v>190</v>
      </c>
      <c r="B104" s="221" t="s">
        <v>451</v>
      </c>
    </row>
    <row r="105" spans="1:2">
      <c r="A105" s="219" t="s">
        <v>188</v>
      </c>
      <c r="B105" s="221" t="s">
        <v>451</v>
      </c>
    </row>
    <row r="106" spans="1:2">
      <c r="A106" s="219" t="s">
        <v>199</v>
      </c>
      <c r="B106" s="221" t="s">
        <v>395</v>
      </c>
    </row>
    <row r="107" spans="1:2">
      <c r="A107" s="219" t="s">
        <v>452</v>
      </c>
      <c r="B107" s="221" t="s">
        <v>427</v>
      </c>
    </row>
    <row r="108" spans="1:2">
      <c r="A108" s="219" t="s">
        <v>175</v>
      </c>
      <c r="B108" s="221" t="s">
        <v>451</v>
      </c>
    </row>
    <row r="109" spans="1:2">
      <c r="A109" s="219" t="s">
        <v>180</v>
      </c>
      <c r="B109" s="221" t="s">
        <v>451</v>
      </c>
    </row>
    <row r="110" spans="1:2">
      <c r="A110" s="219" t="s">
        <v>186</v>
      </c>
      <c r="B110" s="221" t="s">
        <v>451</v>
      </c>
    </row>
    <row r="111" spans="1:2">
      <c r="A111" s="219" t="s">
        <v>174</v>
      </c>
      <c r="B111" s="221" t="s">
        <v>451</v>
      </c>
    </row>
    <row r="112" spans="1:2">
      <c r="A112" s="224" t="s">
        <v>260</v>
      </c>
      <c r="B112" s="223" t="s">
        <v>458</v>
      </c>
    </row>
    <row r="113" spans="1:6">
      <c r="A113" s="224" t="s">
        <v>269</v>
      </c>
      <c r="B113" s="223" t="s">
        <v>458</v>
      </c>
    </row>
    <row r="114" spans="1:6">
      <c r="A114" s="224" t="s">
        <v>299</v>
      </c>
      <c r="B114" s="223" t="s">
        <v>458</v>
      </c>
      <c r="E114" t="s">
        <v>0</v>
      </c>
      <c r="F114">
        <v>5</v>
      </c>
    </row>
    <row r="115" spans="1:6">
      <c r="A115" s="224" t="s">
        <v>210</v>
      </c>
      <c r="B115" s="223" t="s">
        <v>458</v>
      </c>
      <c r="E115" t="s">
        <v>1</v>
      </c>
      <c r="F115">
        <v>4</v>
      </c>
    </row>
    <row r="116" spans="1:6">
      <c r="A116" s="224" t="s">
        <v>184</v>
      </c>
      <c r="B116" s="223" t="s">
        <v>458</v>
      </c>
      <c r="E116" t="s">
        <v>2</v>
      </c>
      <c r="F116">
        <v>3</v>
      </c>
    </row>
    <row r="117" spans="1:6">
      <c r="A117" s="224" t="s">
        <v>459</v>
      </c>
      <c r="B117" s="223" t="s">
        <v>458</v>
      </c>
      <c r="E117" t="s">
        <v>80</v>
      </c>
      <c r="F117">
        <v>2</v>
      </c>
    </row>
    <row r="118" spans="1:6">
      <c r="A118" s="224" t="s">
        <v>185</v>
      </c>
      <c r="B118" s="223" t="s">
        <v>458</v>
      </c>
    </row>
    <row r="119" spans="1:6">
      <c r="A119" s="224" t="s">
        <v>176</v>
      </c>
      <c r="B119" s="223" t="s">
        <v>458</v>
      </c>
    </row>
    <row r="120" spans="1:6">
      <c r="A120" s="224" t="s">
        <v>278</v>
      </c>
      <c r="B120" s="225" t="s">
        <v>427</v>
      </c>
    </row>
    <row r="121" spans="1:6">
      <c r="A121" s="224" t="s">
        <v>453</v>
      </c>
      <c r="B121" s="225" t="s">
        <v>458</v>
      </c>
    </row>
    <row r="122" spans="1:6">
      <c r="A122" s="224" t="s">
        <v>208</v>
      </c>
      <c r="B122" s="225" t="s">
        <v>427</v>
      </c>
    </row>
    <row r="123" spans="1:6">
      <c r="A123" s="224" t="s">
        <v>182</v>
      </c>
      <c r="B123" s="225" t="s">
        <v>458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F165"/>
  <sheetViews>
    <sheetView topLeftCell="A10" workbookViewId="0">
      <selection activeCell="H28" sqref="H28"/>
    </sheetView>
  </sheetViews>
  <sheetFormatPr defaultRowHeight="15"/>
  <cols>
    <col min="1" max="1" width="15.85546875" customWidth="1"/>
    <col min="2" max="2" width="26.7109375" customWidth="1"/>
    <col min="3" max="3" width="7.85546875" customWidth="1"/>
    <col min="5" max="5" width="20.28515625" customWidth="1"/>
    <col min="7" max="7" width="9.85546875" customWidth="1"/>
    <col min="8" max="8" width="21.7109375" customWidth="1"/>
    <col min="9" max="9" width="13.7109375" customWidth="1"/>
    <col min="10" max="10" width="11" customWidth="1"/>
    <col min="12" max="12" width="16" customWidth="1"/>
  </cols>
  <sheetData>
    <row r="1" spans="1:6" ht="26.25">
      <c r="A1" s="15" t="s">
        <v>21</v>
      </c>
      <c r="B1" s="16"/>
      <c r="D1" s="17" t="s">
        <v>20</v>
      </c>
      <c r="E1" s="18"/>
      <c r="F1" s="2"/>
    </row>
    <row r="2" spans="1:6">
      <c r="A2" s="21" t="s">
        <v>37</v>
      </c>
      <c r="B2" s="9" t="s">
        <v>48</v>
      </c>
      <c r="D2" s="12" t="s">
        <v>66</v>
      </c>
      <c r="E2" s="8" t="s">
        <v>27</v>
      </c>
    </row>
    <row r="3" spans="1:6">
      <c r="A3" s="5" t="s">
        <v>114</v>
      </c>
      <c r="B3" s="9" t="s">
        <v>49</v>
      </c>
      <c r="D3" s="5"/>
      <c r="E3" s="9" t="s">
        <v>34</v>
      </c>
    </row>
    <row r="4" spans="1:6">
      <c r="A4" s="5"/>
      <c r="B4" s="9" t="s">
        <v>23</v>
      </c>
      <c r="D4" s="5"/>
      <c r="E4" s="9" t="s">
        <v>35</v>
      </c>
    </row>
    <row r="5" spans="1:6">
      <c r="A5" s="5"/>
      <c r="B5" s="9" t="s">
        <v>24</v>
      </c>
      <c r="D5" s="5"/>
      <c r="E5" s="9" t="s">
        <v>36</v>
      </c>
    </row>
    <row r="6" spans="1:6">
      <c r="A6" s="5"/>
      <c r="B6" s="9" t="s">
        <v>29</v>
      </c>
      <c r="D6" s="5"/>
      <c r="E6" s="9" t="s">
        <v>28</v>
      </c>
    </row>
    <row r="7" spans="1:6">
      <c r="A7" s="5"/>
      <c r="B7" s="9" t="s">
        <v>30</v>
      </c>
      <c r="D7" s="5"/>
      <c r="E7" s="9" t="s">
        <v>75</v>
      </c>
    </row>
    <row r="8" spans="1:6">
      <c r="A8" s="5"/>
      <c r="B8" s="9" t="s">
        <v>31</v>
      </c>
      <c r="D8" s="10"/>
      <c r="E8" s="11" t="s">
        <v>76</v>
      </c>
    </row>
    <row r="9" spans="1:6">
      <c r="A9" s="5"/>
      <c r="B9" s="9" t="s">
        <v>32</v>
      </c>
      <c r="D9" s="12" t="s">
        <v>79</v>
      </c>
      <c r="E9" s="8" t="s">
        <v>33</v>
      </c>
    </row>
    <row r="10" spans="1:6">
      <c r="A10" s="5"/>
      <c r="B10" s="9" t="s">
        <v>25</v>
      </c>
      <c r="D10" s="5"/>
      <c r="E10" s="9" t="s">
        <v>11</v>
      </c>
    </row>
    <row r="11" spans="1:6">
      <c r="A11" s="5"/>
      <c r="B11" s="9" t="s">
        <v>26</v>
      </c>
      <c r="D11" s="5"/>
      <c r="E11" s="9" t="s">
        <v>12</v>
      </c>
    </row>
    <row r="12" spans="1:6">
      <c r="B12" s="9" t="s">
        <v>70</v>
      </c>
      <c r="D12" s="5"/>
      <c r="E12" s="9" t="s">
        <v>13</v>
      </c>
    </row>
    <row r="13" spans="1:6">
      <c r="B13" s="9" t="s">
        <v>71</v>
      </c>
      <c r="D13" s="5"/>
      <c r="E13" s="9" t="s">
        <v>14</v>
      </c>
    </row>
    <row r="14" spans="1:6">
      <c r="A14" s="5"/>
      <c r="B14" s="9" t="s">
        <v>73</v>
      </c>
      <c r="D14" s="5"/>
      <c r="E14" s="9" t="s">
        <v>15</v>
      </c>
    </row>
    <row r="15" spans="1:6">
      <c r="A15" s="5"/>
      <c r="B15" s="9" t="s">
        <v>74</v>
      </c>
      <c r="D15" s="5"/>
      <c r="E15" s="9" t="s">
        <v>16</v>
      </c>
    </row>
    <row r="16" spans="1:6">
      <c r="B16" s="9"/>
      <c r="D16" s="5"/>
      <c r="E16" s="9" t="s">
        <v>17</v>
      </c>
    </row>
    <row r="17" spans="1:5">
      <c r="A17" s="12" t="s">
        <v>46</v>
      </c>
      <c r="B17" s="8" t="s">
        <v>5</v>
      </c>
      <c r="D17" s="5"/>
      <c r="E17" s="9" t="s">
        <v>18</v>
      </c>
    </row>
    <row r="18" spans="1:5">
      <c r="A18" s="21" t="s">
        <v>22</v>
      </c>
      <c r="B18" s="9" t="s">
        <v>6</v>
      </c>
      <c r="D18" s="5"/>
      <c r="E18" s="9" t="s">
        <v>47</v>
      </c>
    </row>
    <row r="19" spans="1:5">
      <c r="A19" s="5" t="s">
        <v>113</v>
      </c>
      <c r="B19" s="9" t="s">
        <v>7</v>
      </c>
      <c r="D19" s="10"/>
      <c r="E19" s="11"/>
    </row>
    <row r="20" spans="1:5">
      <c r="A20" s="5"/>
      <c r="B20" s="9" t="s">
        <v>8</v>
      </c>
      <c r="D20" s="12" t="s">
        <v>78</v>
      </c>
      <c r="E20" s="8" t="s">
        <v>2</v>
      </c>
    </row>
    <row r="21" spans="1:5">
      <c r="A21" s="5"/>
      <c r="B21" s="9" t="s">
        <v>72</v>
      </c>
      <c r="D21" s="5"/>
      <c r="E21" s="9" t="s">
        <v>1</v>
      </c>
    </row>
    <row r="22" spans="1:5">
      <c r="A22" s="5"/>
      <c r="B22" s="9" t="s">
        <v>9</v>
      </c>
      <c r="D22" s="5"/>
      <c r="E22" s="9" t="s">
        <v>0</v>
      </c>
    </row>
    <row r="23" spans="1:5">
      <c r="A23" s="5"/>
      <c r="B23" s="9" t="s">
        <v>52</v>
      </c>
      <c r="D23" s="10"/>
      <c r="E23" s="11"/>
    </row>
    <row r="24" spans="1:5">
      <c r="A24" s="12" t="s">
        <v>65</v>
      </c>
      <c r="B24" s="9" t="s">
        <v>64</v>
      </c>
      <c r="D24" s="12" t="s">
        <v>77</v>
      </c>
      <c r="E24" s="8"/>
    </row>
    <row r="25" spans="1:5">
      <c r="A25" s="5" t="s">
        <v>118</v>
      </c>
      <c r="B25" s="9" t="s">
        <v>116</v>
      </c>
      <c r="D25" s="5"/>
      <c r="E25" s="9" t="s">
        <v>0</v>
      </c>
    </row>
    <row r="26" spans="1:5">
      <c r="A26" s="5"/>
      <c r="B26" s="9" t="s">
        <v>117</v>
      </c>
      <c r="D26" s="5"/>
      <c r="E26" s="9" t="s">
        <v>1</v>
      </c>
    </row>
    <row r="27" spans="1:5">
      <c r="A27" s="10"/>
      <c r="B27" s="11" t="s">
        <v>380</v>
      </c>
      <c r="D27" s="5"/>
      <c r="E27" s="9" t="s">
        <v>2</v>
      </c>
    </row>
    <row r="28" spans="1:5">
      <c r="A28" s="12" t="s">
        <v>92</v>
      </c>
      <c r="B28" s="8" t="s">
        <v>2</v>
      </c>
      <c r="D28" s="10"/>
      <c r="E28" s="11" t="s">
        <v>80</v>
      </c>
    </row>
    <row r="29" spans="1:5">
      <c r="A29" s="5"/>
      <c r="B29" s="9" t="s">
        <v>3</v>
      </c>
      <c r="D29" s="12" t="s">
        <v>83</v>
      </c>
      <c r="E29" s="8"/>
    </row>
    <row r="30" spans="1:5">
      <c r="A30" s="5"/>
      <c r="B30" s="9" t="s">
        <v>4</v>
      </c>
      <c r="D30" s="5"/>
      <c r="E30" s="9" t="s">
        <v>84</v>
      </c>
    </row>
    <row r="31" spans="1:5">
      <c r="A31" s="5"/>
      <c r="B31" s="9" t="s">
        <v>45</v>
      </c>
      <c r="D31" s="5"/>
      <c r="E31" s="9" t="s">
        <v>85</v>
      </c>
    </row>
    <row r="32" spans="1:5">
      <c r="A32" s="5"/>
      <c r="B32" s="9" t="s">
        <v>0</v>
      </c>
      <c r="D32" s="5"/>
      <c r="E32" s="9" t="s">
        <v>86</v>
      </c>
    </row>
    <row r="33" spans="1:5">
      <c r="A33" s="5"/>
      <c r="B33" s="9" t="s">
        <v>1</v>
      </c>
      <c r="D33" s="10"/>
      <c r="E33" s="38" t="s">
        <v>87</v>
      </c>
    </row>
    <row r="34" spans="1:5">
      <c r="A34" s="5"/>
      <c r="B34" s="9" t="s">
        <v>93</v>
      </c>
    </row>
    <row r="35" spans="1:5">
      <c r="A35" s="5"/>
      <c r="B35" s="9" t="s">
        <v>94</v>
      </c>
    </row>
    <row r="36" spans="1:5">
      <c r="A36" s="5"/>
      <c r="B36" s="9" t="s">
        <v>99</v>
      </c>
    </row>
    <row r="37" spans="1:5">
      <c r="A37" s="5"/>
      <c r="B37" s="9" t="s">
        <v>95</v>
      </c>
    </row>
    <row r="38" spans="1:5">
      <c r="A38" s="5"/>
      <c r="B38" s="9" t="s">
        <v>96</v>
      </c>
    </row>
    <row r="39" spans="1:5">
      <c r="A39" s="5"/>
      <c r="B39" s="9" t="s">
        <v>97</v>
      </c>
    </row>
    <row r="40" spans="1:5">
      <c r="A40" s="5"/>
      <c r="B40" s="9" t="s">
        <v>98</v>
      </c>
    </row>
    <row r="41" spans="1:5">
      <c r="A41" s="10"/>
      <c r="B41" s="11" t="s">
        <v>112</v>
      </c>
    </row>
    <row r="45" spans="1:5" ht="15.75">
      <c r="A45" s="7"/>
      <c r="B45" s="7"/>
    </row>
    <row r="46" spans="1:5" ht="15.75">
      <c r="A46" s="7"/>
      <c r="B46" s="7"/>
    </row>
    <row r="47" spans="1:5" ht="15.75">
      <c r="A47" s="7"/>
      <c r="B47" s="7"/>
    </row>
    <row r="48" spans="1:5" ht="15.75">
      <c r="A48" s="7"/>
      <c r="B48" s="7"/>
    </row>
    <row r="49" spans="1:3" ht="15.75">
      <c r="A49" s="7"/>
      <c r="B49" s="7"/>
    </row>
    <row r="50" spans="1:3" ht="15.75">
      <c r="A50" s="7"/>
      <c r="B50" s="7"/>
      <c r="C50" s="7"/>
    </row>
    <row r="51" spans="1:3" ht="15.75">
      <c r="A51" s="7"/>
      <c r="B51" s="7"/>
      <c r="C51" s="7"/>
    </row>
    <row r="52" spans="1:3" ht="15.75">
      <c r="A52" s="7"/>
      <c r="B52" s="7"/>
      <c r="C52" s="7"/>
    </row>
    <row r="53" spans="1:3" ht="15.75">
      <c r="A53" s="7"/>
      <c r="B53" s="7"/>
      <c r="C53" s="7"/>
    </row>
    <row r="54" spans="1:3" ht="15.75">
      <c r="A54" s="7"/>
      <c r="B54" s="7"/>
      <c r="C54" s="7"/>
    </row>
    <row r="55" spans="1:3" ht="15.75">
      <c r="A55" s="7"/>
      <c r="B55" s="7"/>
      <c r="C55" s="7"/>
    </row>
    <row r="56" spans="1:3" ht="15.75">
      <c r="A56" s="7"/>
      <c r="B56" s="7"/>
      <c r="C56" s="7"/>
    </row>
    <row r="57" spans="1:3" ht="15.75">
      <c r="A57" s="7"/>
      <c r="B57" s="7"/>
      <c r="C57" s="7"/>
    </row>
    <row r="58" spans="1:3" ht="15.75">
      <c r="A58" s="7"/>
      <c r="B58" s="7"/>
      <c r="C58" s="7"/>
    </row>
    <row r="59" spans="1:3" ht="15.75">
      <c r="A59" s="7"/>
      <c r="B59" s="7"/>
      <c r="C59" s="7"/>
    </row>
    <row r="60" spans="1:3" ht="15.75">
      <c r="A60" s="7"/>
      <c r="B60" s="7"/>
      <c r="C60" s="7"/>
    </row>
    <row r="61" spans="1:3" ht="15.75">
      <c r="A61" s="7"/>
      <c r="B61" s="7"/>
      <c r="C61" s="7"/>
    </row>
    <row r="62" spans="1:3" ht="15.75">
      <c r="A62" s="7"/>
      <c r="B62" s="7"/>
      <c r="C62" s="7"/>
    </row>
    <row r="63" spans="1:3" ht="15.75">
      <c r="A63" s="7"/>
      <c r="B63" s="7"/>
      <c r="C63" s="7"/>
    </row>
    <row r="64" spans="1:3" ht="15.75">
      <c r="A64" s="7"/>
      <c r="B64" s="7"/>
      <c r="C64" s="7"/>
    </row>
    <row r="65" spans="1:3" ht="15.75">
      <c r="A65" s="7"/>
      <c r="B65" s="7"/>
      <c r="C65" s="7"/>
    </row>
    <row r="66" spans="1:3" ht="15.75">
      <c r="A66" s="7"/>
      <c r="B66" s="7"/>
      <c r="C66" s="7"/>
    </row>
    <row r="67" spans="1:3" ht="15.75">
      <c r="A67" s="7"/>
      <c r="B67" s="7"/>
      <c r="C67" s="7"/>
    </row>
    <row r="68" spans="1:3" ht="15.75">
      <c r="A68" s="7"/>
      <c r="B68" s="7"/>
      <c r="C68" s="7"/>
    </row>
    <row r="69" spans="1:3" ht="15.75">
      <c r="A69" s="7"/>
      <c r="B69" s="7"/>
      <c r="C69" s="7"/>
    </row>
    <row r="70" spans="1:3" ht="15.75">
      <c r="A70" s="7"/>
      <c r="B70" s="7"/>
      <c r="C70" s="7"/>
    </row>
    <row r="71" spans="1:3" ht="15.75">
      <c r="A71" s="7"/>
      <c r="B71" s="7"/>
      <c r="C71" s="7"/>
    </row>
    <row r="72" spans="1:3" ht="15.75">
      <c r="A72" s="7"/>
      <c r="B72" s="7"/>
      <c r="C72" s="7"/>
    </row>
    <row r="73" spans="1:3" ht="15.75">
      <c r="A73" s="7"/>
      <c r="B73" s="7"/>
      <c r="C73" s="7"/>
    </row>
    <row r="74" spans="1:3" ht="15.75">
      <c r="A74" s="7"/>
      <c r="B74" s="7"/>
      <c r="C74" s="7"/>
    </row>
    <row r="75" spans="1:3" ht="15.75">
      <c r="A75" s="7"/>
      <c r="B75" s="7"/>
      <c r="C75" s="7"/>
    </row>
    <row r="76" spans="1:3" ht="15.75">
      <c r="A76" s="7"/>
      <c r="B76" s="7"/>
      <c r="C76" s="7"/>
    </row>
    <row r="77" spans="1:3" ht="15.75">
      <c r="A77" s="7"/>
      <c r="B77" s="7"/>
      <c r="C77" s="7"/>
    </row>
    <row r="78" spans="1:3" ht="15.75">
      <c r="A78" s="7"/>
      <c r="B78" s="7"/>
      <c r="C78" s="7"/>
    </row>
    <row r="79" spans="1:3" ht="15.75">
      <c r="A79" s="7"/>
      <c r="B79" s="7"/>
      <c r="C79" s="7"/>
    </row>
    <row r="80" spans="1:3" ht="15.75">
      <c r="A80" s="7"/>
      <c r="B80" s="7"/>
      <c r="C80" s="7"/>
    </row>
    <row r="81" spans="1:3" ht="15.75">
      <c r="A81" s="7"/>
      <c r="B81" s="7"/>
      <c r="C81" s="7"/>
    </row>
    <row r="82" spans="1:3" ht="15.75">
      <c r="A82" s="7"/>
      <c r="B82" s="7"/>
      <c r="C82" s="7"/>
    </row>
    <row r="83" spans="1:3" ht="15.75">
      <c r="A83" s="7"/>
      <c r="B83" s="7"/>
      <c r="C83" s="7"/>
    </row>
    <row r="84" spans="1:3" ht="15.75">
      <c r="A84" s="7"/>
      <c r="B84" s="7"/>
      <c r="C84" s="7"/>
    </row>
    <row r="85" spans="1:3" ht="15.75">
      <c r="A85" s="7"/>
      <c r="B85" s="7"/>
      <c r="C85" s="7"/>
    </row>
    <row r="86" spans="1:3" ht="15.75">
      <c r="A86" s="7"/>
      <c r="B86" s="7"/>
      <c r="C86" s="7"/>
    </row>
    <row r="87" spans="1:3" ht="15.75">
      <c r="A87" s="7"/>
      <c r="B87" s="7"/>
      <c r="C87" s="7"/>
    </row>
    <row r="88" spans="1:3" ht="15.75">
      <c r="A88" s="7"/>
      <c r="B88" s="7"/>
      <c r="C88" s="7"/>
    </row>
    <row r="89" spans="1:3" ht="15.75">
      <c r="A89" s="7"/>
      <c r="B89" s="7"/>
      <c r="C89" s="7"/>
    </row>
    <row r="90" spans="1:3" ht="15.75">
      <c r="A90" s="7"/>
      <c r="B90" s="7"/>
      <c r="C90" s="7"/>
    </row>
    <row r="91" spans="1:3" ht="15.75">
      <c r="A91" s="7"/>
      <c r="B91" s="7"/>
      <c r="C91" s="7"/>
    </row>
    <row r="92" spans="1:3" ht="15.75">
      <c r="A92" s="7"/>
      <c r="B92" s="7"/>
      <c r="C92" s="7"/>
    </row>
    <row r="93" spans="1:3" ht="15.75">
      <c r="A93" s="7"/>
      <c r="B93" s="7"/>
      <c r="C93" s="7"/>
    </row>
    <row r="94" spans="1:3" ht="15.75">
      <c r="A94" s="7"/>
      <c r="B94" s="7"/>
      <c r="C94" s="7"/>
    </row>
    <row r="95" spans="1:3" ht="15.75">
      <c r="A95" s="7"/>
      <c r="B95" s="7"/>
      <c r="C95" s="7"/>
    </row>
    <row r="96" spans="1:3" ht="15.75">
      <c r="A96" s="7"/>
      <c r="B96" s="7"/>
      <c r="C96" s="7"/>
    </row>
    <row r="97" spans="1:3" ht="15.75">
      <c r="A97" s="7"/>
      <c r="B97" s="7"/>
      <c r="C97" s="7"/>
    </row>
    <row r="98" spans="1:3" ht="15.75">
      <c r="A98" s="7"/>
      <c r="B98" s="7"/>
      <c r="C98" s="7"/>
    </row>
    <row r="99" spans="1:3" ht="15.75">
      <c r="A99" s="7"/>
      <c r="B99" s="7"/>
      <c r="C99" s="7"/>
    </row>
    <row r="100" spans="1:3" ht="15.75">
      <c r="A100" s="7"/>
      <c r="B100" s="7"/>
      <c r="C100" s="7"/>
    </row>
    <row r="101" spans="1:3" ht="15.75">
      <c r="A101" s="7"/>
      <c r="B101" s="7"/>
      <c r="C101" s="7"/>
    </row>
    <row r="102" spans="1:3" ht="15.75">
      <c r="A102" s="7"/>
      <c r="B102" s="7"/>
      <c r="C102" s="7"/>
    </row>
    <row r="103" spans="1:3" ht="15.75">
      <c r="A103" s="7"/>
      <c r="B103" s="7"/>
      <c r="C103" s="7"/>
    </row>
    <row r="104" spans="1:3" ht="15.75">
      <c r="A104" s="7"/>
      <c r="B104" s="7"/>
      <c r="C104" s="7"/>
    </row>
    <row r="105" spans="1:3" ht="15.75">
      <c r="A105" s="7"/>
      <c r="B105" s="7"/>
      <c r="C105" s="7"/>
    </row>
    <row r="106" spans="1:3" ht="15.75">
      <c r="A106" s="7"/>
      <c r="B106" s="7"/>
      <c r="C106" s="7"/>
    </row>
    <row r="107" spans="1:3" ht="15.75">
      <c r="A107" s="7"/>
      <c r="B107" s="7"/>
      <c r="C107" s="7"/>
    </row>
    <row r="108" spans="1:3" ht="15.75">
      <c r="A108" s="7"/>
      <c r="B108" s="7"/>
      <c r="C108" s="7"/>
    </row>
    <row r="109" spans="1:3" ht="15.75">
      <c r="A109" s="7"/>
      <c r="B109" s="7"/>
      <c r="C109" s="7"/>
    </row>
    <row r="110" spans="1:3" ht="15.75">
      <c r="A110" s="7"/>
      <c r="B110" s="7"/>
      <c r="C110" s="7"/>
    </row>
    <row r="111" spans="1:3" ht="15.75">
      <c r="A111" s="7"/>
      <c r="B111" s="7"/>
      <c r="C111" s="7"/>
    </row>
    <row r="112" spans="1:3" ht="15.75">
      <c r="A112" s="7"/>
      <c r="B112" s="7"/>
      <c r="C112" s="7"/>
    </row>
    <row r="113" spans="1:3" ht="15.75">
      <c r="A113" s="7"/>
      <c r="B113" s="7"/>
      <c r="C113" s="7"/>
    </row>
    <row r="114" spans="1:3" ht="15.75">
      <c r="A114" s="7"/>
      <c r="B114" s="7"/>
      <c r="C114" s="7"/>
    </row>
    <row r="115" spans="1:3" ht="15.75">
      <c r="A115" s="7"/>
      <c r="B115" s="7"/>
      <c r="C115" s="7"/>
    </row>
    <row r="116" spans="1:3" ht="15.75">
      <c r="A116" s="7"/>
      <c r="B116" s="7"/>
      <c r="C116" s="7"/>
    </row>
    <row r="117" spans="1:3" ht="15.75">
      <c r="A117" s="7"/>
      <c r="B117" s="7"/>
      <c r="C117" s="7"/>
    </row>
    <row r="118" spans="1:3" ht="15.75">
      <c r="A118" s="7"/>
      <c r="B118" s="7"/>
      <c r="C118" s="7"/>
    </row>
    <row r="119" spans="1:3" ht="15.75">
      <c r="A119" s="7"/>
      <c r="B119" s="7"/>
      <c r="C119" s="7"/>
    </row>
    <row r="120" spans="1:3" ht="15.75">
      <c r="A120" s="7"/>
      <c r="B120" s="7"/>
      <c r="C120" s="7"/>
    </row>
    <row r="121" spans="1:3" ht="15.75">
      <c r="A121" s="7"/>
      <c r="B121" s="7"/>
      <c r="C121" s="7"/>
    </row>
    <row r="122" spans="1:3" ht="15.75">
      <c r="A122" s="14"/>
      <c r="B122" s="14"/>
      <c r="C122" s="7"/>
    </row>
    <row r="123" spans="1:3" ht="15.75">
      <c r="A123" s="14"/>
      <c r="B123" s="14"/>
      <c r="C123" s="7"/>
    </row>
    <row r="124" spans="1:3" ht="15.75">
      <c r="A124" s="14"/>
      <c r="B124" s="14"/>
      <c r="C124" s="7"/>
    </row>
    <row r="125" spans="1:3" ht="15.75">
      <c r="A125" s="14"/>
      <c r="B125" s="14"/>
      <c r="C125" s="7"/>
    </row>
    <row r="126" spans="1:3" ht="15.75">
      <c r="A126" s="14"/>
      <c r="B126" s="14"/>
      <c r="C126" s="7"/>
    </row>
    <row r="127" spans="1:3">
      <c r="A127" s="14"/>
      <c r="B127" s="14"/>
      <c r="C127" s="14"/>
    </row>
    <row r="128" spans="1:3">
      <c r="A128" s="14"/>
      <c r="B128" s="14"/>
      <c r="C128" s="14"/>
    </row>
    <row r="129" spans="1:3">
      <c r="A129" s="14"/>
      <c r="B129" s="14"/>
      <c r="C129" s="14"/>
    </row>
    <row r="130" spans="1:3">
      <c r="A130" s="14"/>
      <c r="B130" s="14"/>
      <c r="C130" s="14"/>
    </row>
    <row r="131" spans="1:3">
      <c r="A131" s="14"/>
      <c r="B131" s="14"/>
      <c r="C131" s="14"/>
    </row>
    <row r="132" spans="1:3">
      <c r="A132" s="14"/>
      <c r="B132" s="14"/>
      <c r="C132" s="14"/>
    </row>
    <row r="133" spans="1:3">
      <c r="A133" s="14"/>
      <c r="B133" s="14"/>
      <c r="C133" s="14"/>
    </row>
    <row r="134" spans="1:3">
      <c r="A134" s="14"/>
      <c r="B134" s="14"/>
      <c r="C134" s="14"/>
    </row>
    <row r="135" spans="1:3">
      <c r="A135" s="14"/>
      <c r="B135" s="14"/>
      <c r="C135" s="14"/>
    </row>
    <row r="136" spans="1:3">
      <c r="A136" s="14"/>
      <c r="B136" s="14"/>
      <c r="C136" s="14"/>
    </row>
    <row r="137" spans="1:3">
      <c r="A137" s="14"/>
      <c r="B137" s="14"/>
      <c r="C137" s="14"/>
    </row>
    <row r="138" spans="1:3">
      <c r="A138" s="14"/>
      <c r="B138" s="14"/>
      <c r="C138" s="14"/>
    </row>
    <row r="139" spans="1:3">
      <c r="A139" s="14"/>
      <c r="B139" s="14"/>
      <c r="C139" s="14"/>
    </row>
    <row r="140" spans="1:3">
      <c r="A140" s="14"/>
      <c r="B140" s="14"/>
      <c r="C140" s="14"/>
    </row>
    <row r="141" spans="1:3">
      <c r="A141" s="14"/>
      <c r="B141" s="14"/>
      <c r="C141" s="14"/>
    </row>
    <row r="142" spans="1:3">
      <c r="A142" s="14"/>
      <c r="B142" s="14"/>
      <c r="C142" s="14"/>
    </row>
    <row r="143" spans="1:3">
      <c r="A143" s="14"/>
      <c r="B143" s="14"/>
      <c r="C143" s="14"/>
    </row>
    <row r="144" spans="1:3">
      <c r="A144" s="14"/>
      <c r="B144" s="14"/>
      <c r="C144" s="14"/>
    </row>
    <row r="145" spans="1:3">
      <c r="A145" s="14"/>
      <c r="B145" s="14"/>
      <c r="C145" s="14"/>
    </row>
    <row r="146" spans="1:3">
      <c r="A146" s="14"/>
      <c r="B146" s="14"/>
      <c r="C146" s="14"/>
    </row>
    <row r="147" spans="1:3">
      <c r="A147" s="14"/>
      <c r="B147" s="14"/>
      <c r="C147" s="14"/>
    </row>
    <row r="148" spans="1:3">
      <c r="A148" s="14"/>
      <c r="B148" s="14"/>
      <c r="C148" s="14"/>
    </row>
    <row r="149" spans="1:3">
      <c r="A149" s="14"/>
      <c r="B149" s="14"/>
      <c r="C149" s="14"/>
    </row>
    <row r="150" spans="1:3">
      <c r="A150" s="14"/>
      <c r="B150" s="14"/>
      <c r="C150" s="14"/>
    </row>
    <row r="151" spans="1:3">
      <c r="A151" s="6"/>
      <c r="B151" s="6"/>
      <c r="C151" s="14"/>
    </row>
    <row r="152" spans="1:3">
      <c r="A152" s="6"/>
      <c r="B152" s="6"/>
      <c r="C152" s="14"/>
    </row>
    <row r="153" spans="1:3">
      <c r="A153" s="6"/>
      <c r="B153" s="6"/>
      <c r="C153" s="14"/>
    </row>
    <row r="154" spans="1:3">
      <c r="A154" s="6"/>
      <c r="B154" s="6"/>
      <c r="C154" s="14"/>
    </row>
    <row r="155" spans="1:3">
      <c r="A155" s="6"/>
      <c r="B155" s="6"/>
      <c r="C155" s="14"/>
    </row>
    <row r="156" spans="1:3">
      <c r="A156" s="6"/>
      <c r="B156" s="6"/>
      <c r="C156" s="6"/>
    </row>
    <row r="157" spans="1:3">
      <c r="A157" s="6"/>
      <c r="B157" s="6"/>
      <c r="C157" s="6"/>
    </row>
    <row r="158" spans="1:3">
      <c r="A158" s="6"/>
      <c r="B158" s="6"/>
      <c r="C158" s="6"/>
    </row>
    <row r="159" spans="1:3">
      <c r="A159" s="6"/>
      <c r="B159" s="6"/>
      <c r="C159" s="6"/>
    </row>
    <row r="160" spans="1:3">
      <c r="A160" s="6"/>
      <c r="B160" s="6"/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SET SYSTEM</vt:lpstr>
      <vt:lpstr>IND &amp; DUET</vt:lpstr>
      <vt:lpstr>PRE COMPETITIVE</vt:lpstr>
      <vt:lpstr>COMPULSORIES</vt:lpstr>
      <vt:lpstr>SHORT PROGRAM</vt:lpstr>
      <vt:lpstr>SP + FREESTYLE</vt:lpstr>
      <vt:lpstr>GROUP RESULTS</vt:lpstr>
      <vt:lpstr>Athlete List</vt:lpstr>
      <vt:lpstr>DATA VALIDATION</vt:lpstr>
      <vt:lpstr>'IND &amp; DUET'!Print_Area</vt:lpstr>
      <vt:lpstr>'SHORT PROGRAM'!Print_Area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2023-01 Tabulation Course</dc:title>
  <dc:subject>SBTA</dc:subject>
  <dc:creator>Cindy Dietrich</dc:creator>
  <cp:lastModifiedBy>Baton Atlantik</cp:lastModifiedBy>
  <cp:lastPrinted>2023-12-02T19:06:23Z</cp:lastPrinted>
  <dcterms:created xsi:type="dcterms:W3CDTF">2012-01-14T15:59:08Z</dcterms:created>
  <dcterms:modified xsi:type="dcterms:W3CDTF">2024-01-23T19:58:47Z</dcterms:modified>
</cp:coreProperties>
</file>