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bb0d2e5e7d5155/Documents/2024 StarQuest Competition in Neguac/Results 2024 StarQuest - NB/"/>
    </mc:Choice>
  </mc:AlternateContent>
  <xr:revisionPtr revIDLastSave="0" documentId="8_{60490A0F-7D60-4B95-AA40-1B3ADE951845}" xr6:coauthVersionLast="47" xr6:coauthVersionMax="47" xr10:uidLastSave="{00000000-0000-0000-0000-000000000000}"/>
  <bookViews>
    <workbookView xWindow="-120" yWindow="-120" windowWidth="29040" windowHeight="15720" tabRatio="899" activeTab="2" xr2:uid="{00000000-000D-0000-FFFF-FFFF00000000}"/>
  </bookViews>
  <sheets>
    <sheet name="SET SYSTEM" sheetId="27" r:id="rId1"/>
    <sheet name="IND &amp; DUET" sheetId="3" r:id="rId2"/>
    <sheet name="PRE COMPETITIVE" sheetId="19" r:id="rId3"/>
    <sheet name="Athlete List" sheetId="41" state="hidden" r:id="rId4"/>
    <sheet name="GROUP SET SYSTEM" sheetId="33" r:id="rId5"/>
    <sheet name="GROUP RESULTS" sheetId="25" r:id="rId6"/>
    <sheet name="BN COMPULSORIES only" sheetId="30" r:id="rId7"/>
    <sheet name="BI COMPULSORIES only" sheetId="32" r:id="rId8"/>
    <sheet name="BA &amp; JR A SHORT PROGRAM only" sheetId="28" r:id="rId9"/>
    <sheet name="SENIOR A SHORT PROGRAM only" sheetId="35" r:id="rId10"/>
    <sheet name="BI COMP &amp; FS" sheetId="37" r:id="rId11"/>
    <sheet name="BA &amp; JR A SP &amp; FS" sheetId="36" r:id="rId12"/>
    <sheet name="SR A SP &amp; FS" sheetId="38" r:id="rId13"/>
    <sheet name="PAIR" sheetId="39" r:id="rId14"/>
    <sheet name="DATA VALIDATION" sheetId="16" state="hidden" r:id="rId15"/>
  </sheets>
  <externalReferences>
    <externalReference r:id="rId16"/>
    <externalReference r:id="rId17"/>
    <externalReference r:id="rId18"/>
  </externalReferences>
  <definedNames>
    <definedName name="_xlnm._FilterDatabase" localSheetId="1" hidden="1">'IND &amp; DUET'!$A$1:$T$170</definedName>
    <definedName name="_xlnm._FilterDatabase" localSheetId="2" hidden="1">'PRE COMPETITIVE'!$A$1:$AA$130</definedName>
    <definedName name="athlete" localSheetId="3">'[1]IND &amp; DUET'!#REF!+#REF!</definedName>
    <definedName name="athlete">'IND &amp; DUET'!#REF!+#REF!</definedName>
    <definedName name="names" localSheetId="3">#REF!</definedName>
    <definedName name="names">#REF!</definedName>
    <definedName name="PCMoveUpTable">'DATA VALIDATION'!$G$2:$H$8</definedName>
    <definedName name="PreComp4Captions">'DATA VALIDATION'!$J$10:$L$13</definedName>
    <definedName name="PreComp5Captions">'DATA VALIDATION'!$J$16:$L$19</definedName>
    <definedName name="PreComp6Captions">'DATA VALIDATION'!$J$22:$L$25</definedName>
    <definedName name="PreCompValue">'DATA VALIDATION'!$J$3:$K$7</definedName>
    <definedName name="_xlnm.Print_Area" localSheetId="8">'BA &amp; JR A SHORT PROGRAM only'!$C$1:$O$11</definedName>
    <definedName name="_xlnm.Print_Area" localSheetId="1">'IND &amp; DUET'!$A$1:$M$2</definedName>
    <definedName name="_xlnm.Print_Area" localSheetId="2">'PRE COMPETITIVE'!#REF!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5" l="1"/>
  <c r="L36" i="25" l="1"/>
  <c r="J36" i="25"/>
  <c r="G36" i="25"/>
  <c r="L35" i="25"/>
  <c r="J35" i="25"/>
  <c r="G35" i="25"/>
  <c r="L34" i="25"/>
  <c r="J34" i="25"/>
  <c r="G34" i="25"/>
  <c r="L33" i="25"/>
  <c r="J33" i="25"/>
  <c r="G33" i="25"/>
  <c r="N33" i="25" s="1"/>
  <c r="L32" i="25"/>
  <c r="J32" i="25"/>
  <c r="G32" i="25"/>
  <c r="L31" i="25"/>
  <c r="J31" i="25"/>
  <c r="G31" i="25"/>
  <c r="L30" i="25"/>
  <c r="G30" i="25"/>
  <c r="L29" i="25"/>
  <c r="G29" i="25"/>
  <c r="N29" i="25" s="1"/>
  <c r="N142" i="19"/>
  <c r="M142" i="19" s="1"/>
  <c r="N141" i="19"/>
  <c r="M141" i="19" s="1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" i="19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I3" i="3"/>
  <c r="M3" i="3"/>
  <c r="P3" i="3"/>
  <c r="O3" i="3" s="1"/>
  <c r="E2" i="3"/>
  <c r="N32" i="25" l="1"/>
  <c r="N36" i="25"/>
  <c r="P141" i="19"/>
  <c r="O141" i="19" s="1"/>
  <c r="N30" i="25"/>
  <c r="N34" i="25"/>
  <c r="N31" i="25"/>
  <c r="N35" i="25"/>
  <c r="P142" i="19"/>
  <c r="O142" i="19" l="1"/>
  <c r="J5" i="25"/>
  <c r="L8" i="28"/>
  <c r="O8" i="28"/>
  <c r="Q8" i="28" s="1"/>
  <c r="L9" i="28"/>
  <c r="O9" i="28" s="1"/>
  <c r="Q9" i="28" s="1"/>
  <c r="L10" i="28"/>
  <c r="O10" i="28" s="1"/>
  <c r="Q10" i="28" s="1"/>
  <c r="L11" i="28"/>
  <c r="O11" i="28" s="1"/>
  <c r="Q11" i="28" s="1"/>
  <c r="S11" i="28" s="1"/>
  <c r="G8" i="38"/>
  <c r="F8" i="38" s="1"/>
  <c r="H8" i="38" s="1"/>
  <c r="J8" i="38" s="1"/>
  <c r="G9" i="38"/>
  <c r="F9" i="38" s="1"/>
  <c r="H9" i="38" s="1"/>
  <c r="J9" i="38" s="1"/>
  <c r="G10" i="38"/>
  <c r="F10" i="38" s="1"/>
  <c r="H10" i="38" s="1"/>
  <c r="J10" i="38" s="1"/>
  <c r="G11" i="38"/>
  <c r="F11" i="38" s="1"/>
  <c r="H11" i="38" s="1"/>
  <c r="J11" i="38" s="1"/>
  <c r="G12" i="38"/>
  <c r="F12" i="38" s="1"/>
  <c r="H12" i="38" s="1"/>
  <c r="J12" i="38" s="1"/>
  <c r="G7" i="38"/>
  <c r="F7" i="38" s="1"/>
  <c r="H7" i="38" s="1"/>
  <c r="J7" i="38" s="1"/>
  <c r="G8" i="37"/>
  <c r="F8" i="37" s="1"/>
  <c r="M8" i="37"/>
  <c r="O8" i="37"/>
  <c r="G9" i="37"/>
  <c r="F9" i="37" s="1"/>
  <c r="H9" i="37"/>
  <c r="M9" i="37"/>
  <c r="O9" i="37"/>
  <c r="N9" i="37" s="1"/>
  <c r="G10" i="37"/>
  <c r="H10" i="37" s="1"/>
  <c r="M10" i="37"/>
  <c r="O10" i="37"/>
  <c r="N10" i="37" s="1"/>
  <c r="G11" i="37"/>
  <c r="H11" i="37" s="1"/>
  <c r="M11" i="37"/>
  <c r="O11" i="37"/>
  <c r="P11" i="37" s="1"/>
  <c r="R11" i="37" s="1"/>
  <c r="G12" i="37"/>
  <c r="H12" i="37" s="1"/>
  <c r="M12" i="37"/>
  <c r="O12" i="37"/>
  <c r="N12" i="37" s="1"/>
  <c r="G8" i="36"/>
  <c r="H8" i="36" s="1"/>
  <c r="J8" i="36" s="1"/>
  <c r="F8" i="36"/>
  <c r="O8" i="36"/>
  <c r="Q8" i="36"/>
  <c r="P8" i="36" s="1"/>
  <c r="G9" i="36"/>
  <c r="F9" i="36"/>
  <c r="H9" i="36"/>
  <c r="J9" i="36" s="1"/>
  <c r="O9" i="36"/>
  <c r="Q9" i="36"/>
  <c r="R9" i="36" s="1"/>
  <c r="T9" i="36" s="1"/>
  <c r="G10" i="36"/>
  <c r="H10" i="36" s="1"/>
  <c r="J10" i="36" s="1"/>
  <c r="O10" i="36"/>
  <c r="Q10" i="36"/>
  <c r="P10" i="36" s="1"/>
  <c r="G11" i="36"/>
  <c r="F11" i="36" s="1"/>
  <c r="O11" i="36"/>
  <c r="Q11" i="36"/>
  <c r="P11" i="36" s="1"/>
  <c r="G12" i="36"/>
  <c r="H12" i="36" s="1"/>
  <c r="J12" i="36" s="1"/>
  <c r="O12" i="36"/>
  <c r="Q12" i="36"/>
  <c r="R12" i="36" s="1"/>
  <c r="T12" i="36" s="1"/>
  <c r="U12" i="36" s="1"/>
  <c r="O8" i="38"/>
  <c r="Q8" i="38"/>
  <c r="R8" i="38" s="1"/>
  <c r="T8" i="38" s="1"/>
  <c r="O9" i="38"/>
  <c r="Q9" i="38"/>
  <c r="P9" i="38" s="1"/>
  <c r="O10" i="38"/>
  <c r="Q10" i="38"/>
  <c r="P10" i="38" s="1"/>
  <c r="O11" i="38"/>
  <c r="Q11" i="38"/>
  <c r="P11" i="38" s="1"/>
  <c r="O12" i="38"/>
  <c r="Q12" i="38"/>
  <c r="P12" i="38" s="1"/>
  <c r="P11" i="28"/>
  <c r="G23" i="25"/>
  <c r="J23" i="25"/>
  <c r="L23" i="25"/>
  <c r="G24" i="25"/>
  <c r="J24" i="25"/>
  <c r="L24" i="25"/>
  <c r="G11" i="25"/>
  <c r="J11" i="25"/>
  <c r="L11" i="25"/>
  <c r="G12" i="25"/>
  <c r="J12" i="25"/>
  <c r="L12" i="25"/>
  <c r="G8" i="39"/>
  <c r="F8" i="39" s="1"/>
  <c r="G9" i="39"/>
  <c r="G10" i="39"/>
  <c r="I10" i="39" s="1"/>
  <c r="G11" i="39"/>
  <c r="F11" i="39" s="1"/>
  <c r="I11" i="39"/>
  <c r="G7" i="39"/>
  <c r="I7" i="39" s="1"/>
  <c r="Q7" i="38"/>
  <c r="R7" i="38" s="1"/>
  <c r="T7" i="38" s="1"/>
  <c r="O7" i="38"/>
  <c r="Q7" i="36"/>
  <c r="P7" i="36" s="1"/>
  <c r="O7" i="36"/>
  <c r="O7" i="37"/>
  <c r="P7" i="37" s="1"/>
  <c r="R7" i="37" s="1"/>
  <c r="M7" i="37"/>
  <c r="G7" i="37"/>
  <c r="H7" i="37"/>
  <c r="S7" i="37" s="1"/>
  <c r="G7" i="36"/>
  <c r="H7" i="36" s="1"/>
  <c r="J7" i="36" s="1"/>
  <c r="F7" i="37"/>
  <c r="L7" i="28"/>
  <c r="O7" i="28" s="1"/>
  <c r="Q7" i="28" s="1"/>
  <c r="P7" i="28" s="1"/>
  <c r="L8" i="35"/>
  <c r="Q8" i="35" s="1"/>
  <c r="S8" i="35" s="1"/>
  <c r="U8" i="35" s="1"/>
  <c r="L9" i="35"/>
  <c r="Q9" i="35" s="1"/>
  <c r="S9" i="35" s="1"/>
  <c r="L10" i="35"/>
  <c r="Q10" i="35"/>
  <c r="S10" i="35" s="1"/>
  <c r="L11" i="35"/>
  <c r="Q11" i="35" s="1"/>
  <c r="S11" i="35" s="1"/>
  <c r="L7" i="35"/>
  <c r="Q7" i="35"/>
  <c r="S7" i="35" s="1"/>
  <c r="N18" i="32"/>
  <c r="P18" i="32"/>
  <c r="R18" i="32" s="1"/>
  <c r="Q18" i="32" s="1"/>
  <c r="N19" i="32"/>
  <c r="P19" i="32" s="1"/>
  <c r="N20" i="32"/>
  <c r="P20" i="32" s="1"/>
  <c r="N21" i="32"/>
  <c r="P21" i="32" s="1"/>
  <c r="R21" i="32" s="1"/>
  <c r="Q21" i="32" s="1"/>
  <c r="N8" i="32"/>
  <c r="P8" i="32" s="1"/>
  <c r="O8" i="32" s="1"/>
  <c r="N9" i="32"/>
  <c r="P9" i="32" s="1"/>
  <c r="R9" i="32" s="1"/>
  <c r="Q9" i="32" s="1"/>
  <c r="N10" i="32"/>
  <c r="P10" i="32" s="1"/>
  <c r="N11" i="32"/>
  <c r="P11" i="32" s="1"/>
  <c r="X31" i="32"/>
  <c r="X32" i="32"/>
  <c r="X33" i="32"/>
  <c r="X34" i="32"/>
  <c r="X30" i="32"/>
  <c r="I2" i="3"/>
  <c r="B2" i="3" s="1"/>
  <c r="A2" i="3" s="1"/>
  <c r="N2" i="19"/>
  <c r="M2" i="19" s="1"/>
  <c r="P8" i="30"/>
  <c r="P9" i="30"/>
  <c r="P10" i="30"/>
  <c r="P11" i="30"/>
  <c r="P12" i="30"/>
  <c r="P13" i="30"/>
  <c r="P14" i="30"/>
  <c r="P15" i="30"/>
  <c r="P16" i="30"/>
  <c r="G18" i="25"/>
  <c r="L18" i="25"/>
  <c r="G19" i="25"/>
  <c r="L19" i="25"/>
  <c r="G20" i="25"/>
  <c r="J20" i="25"/>
  <c r="L20" i="25"/>
  <c r="G21" i="25"/>
  <c r="J21" i="25"/>
  <c r="L21" i="25"/>
  <c r="G22" i="25"/>
  <c r="J22" i="25"/>
  <c r="L22" i="25"/>
  <c r="G6" i="25"/>
  <c r="J6" i="25"/>
  <c r="L6" i="25"/>
  <c r="G7" i="25"/>
  <c r="J7" i="25"/>
  <c r="L7" i="25"/>
  <c r="G8" i="25"/>
  <c r="J8" i="25"/>
  <c r="L8" i="25"/>
  <c r="G9" i="25"/>
  <c r="J9" i="25"/>
  <c r="L9" i="25"/>
  <c r="G10" i="25"/>
  <c r="J10" i="25"/>
  <c r="L10" i="25"/>
  <c r="J41" i="25"/>
  <c r="K41" i="25" s="1"/>
  <c r="J42" i="25"/>
  <c r="K42" i="25" s="1"/>
  <c r="J40" i="25"/>
  <c r="K40" i="25" s="1"/>
  <c r="N17" i="32"/>
  <c r="P17" i="32" s="1"/>
  <c r="R17" i="32" s="1"/>
  <c r="Q17" i="32" s="1"/>
  <c r="N7" i="32"/>
  <c r="P7" i="32" s="1"/>
  <c r="P7" i="30"/>
  <c r="B3" i="3"/>
  <c r="A3" i="3" s="1"/>
  <c r="I4" i="3"/>
  <c r="B4" i="3" s="1"/>
  <c r="A4" i="3" s="1"/>
  <c r="M4" i="3"/>
  <c r="P4" i="3" s="1"/>
  <c r="O4" i="3" s="1"/>
  <c r="I5" i="3"/>
  <c r="B5" i="3" s="1"/>
  <c r="A5" i="3" s="1"/>
  <c r="M5" i="3"/>
  <c r="P5" i="3" s="1"/>
  <c r="O5" i="3" s="1"/>
  <c r="I6" i="3"/>
  <c r="B6" i="3" s="1"/>
  <c r="A6" i="3" s="1"/>
  <c r="M6" i="3"/>
  <c r="P6" i="3" s="1"/>
  <c r="O6" i="3" s="1"/>
  <c r="I7" i="3"/>
  <c r="B7" i="3" s="1"/>
  <c r="A7" i="3" s="1"/>
  <c r="M7" i="3"/>
  <c r="P7" i="3"/>
  <c r="O7" i="3" s="1"/>
  <c r="I8" i="3"/>
  <c r="B8" i="3" s="1"/>
  <c r="A8" i="3" s="1"/>
  <c r="M8" i="3"/>
  <c r="P8" i="3" s="1"/>
  <c r="O8" i="3" s="1"/>
  <c r="I9" i="3"/>
  <c r="B9" i="3" s="1"/>
  <c r="A9" i="3" s="1"/>
  <c r="M9" i="3"/>
  <c r="P9" i="3" s="1"/>
  <c r="O9" i="3" s="1"/>
  <c r="I10" i="3"/>
  <c r="B10" i="3" s="1"/>
  <c r="A10" i="3" s="1"/>
  <c r="M10" i="3"/>
  <c r="P10" i="3" s="1"/>
  <c r="O10" i="3" s="1"/>
  <c r="I11" i="3"/>
  <c r="B11" i="3" s="1"/>
  <c r="A11" i="3" s="1"/>
  <c r="M11" i="3"/>
  <c r="P11" i="3" s="1"/>
  <c r="O11" i="3" s="1"/>
  <c r="I12" i="3"/>
  <c r="B12" i="3" s="1"/>
  <c r="A12" i="3" s="1"/>
  <c r="M12" i="3"/>
  <c r="P12" i="3" s="1"/>
  <c r="O12" i="3" s="1"/>
  <c r="I13" i="3"/>
  <c r="B13" i="3" s="1"/>
  <c r="A13" i="3" s="1"/>
  <c r="M13" i="3"/>
  <c r="P13" i="3" s="1"/>
  <c r="O13" i="3" s="1"/>
  <c r="I14" i="3"/>
  <c r="B14" i="3" s="1"/>
  <c r="A14" i="3" s="1"/>
  <c r="M14" i="3"/>
  <c r="P14" i="3" s="1"/>
  <c r="O14" i="3" s="1"/>
  <c r="I15" i="3"/>
  <c r="B15" i="3" s="1"/>
  <c r="A15" i="3" s="1"/>
  <c r="M15" i="3"/>
  <c r="P15" i="3" s="1"/>
  <c r="I16" i="3"/>
  <c r="B16" i="3" s="1"/>
  <c r="A16" i="3" s="1"/>
  <c r="M16" i="3"/>
  <c r="P16" i="3" s="1"/>
  <c r="I17" i="3"/>
  <c r="B17" i="3" s="1"/>
  <c r="A17" i="3" s="1"/>
  <c r="M17" i="3"/>
  <c r="P17" i="3" s="1"/>
  <c r="O17" i="3" s="1"/>
  <c r="I18" i="3"/>
  <c r="B18" i="3" s="1"/>
  <c r="A18" i="3" s="1"/>
  <c r="M18" i="3"/>
  <c r="P18" i="3"/>
  <c r="O18" i="3" s="1"/>
  <c r="I19" i="3"/>
  <c r="B19" i="3" s="1"/>
  <c r="A19" i="3" s="1"/>
  <c r="M19" i="3"/>
  <c r="P19" i="3" s="1"/>
  <c r="I20" i="3"/>
  <c r="B20" i="3" s="1"/>
  <c r="A20" i="3" s="1"/>
  <c r="M20" i="3"/>
  <c r="P20" i="3" s="1"/>
  <c r="O20" i="3" s="1"/>
  <c r="I21" i="3"/>
  <c r="B21" i="3" s="1"/>
  <c r="A21" i="3" s="1"/>
  <c r="M21" i="3"/>
  <c r="P21" i="3" s="1"/>
  <c r="O21" i="3" s="1"/>
  <c r="I22" i="3"/>
  <c r="B22" i="3" s="1"/>
  <c r="A22" i="3" s="1"/>
  <c r="M22" i="3"/>
  <c r="P22" i="3" s="1"/>
  <c r="O22" i="3" s="1"/>
  <c r="I23" i="3"/>
  <c r="B23" i="3" s="1"/>
  <c r="A23" i="3" s="1"/>
  <c r="M23" i="3"/>
  <c r="P23" i="3" s="1"/>
  <c r="O23" i="3" s="1"/>
  <c r="I24" i="3"/>
  <c r="B24" i="3" s="1"/>
  <c r="A24" i="3" s="1"/>
  <c r="M24" i="3"/>
  <c r="P24" i="3" s="1"/>
  <c r="O24" i="3" s="1"/>
  <c r="I25" i="3"/>
  <c r="B25" i="3" s="1"/>
  <c r="A25" i="3" s="1"/>
  <c r="M25" i="3"/>
  <c r="P25" i="3" s="1"/>
  <c r="O25" i="3" s="1"/>
  <c r="I26" i="3"/>
  <c r="B26" i="3" s="1"/>
  <c r="A26" i="3" s="1"/>
  <c r="M26" i="3"/>
  <c r="P26" i="3" s="1"/>
  <c r="O26" i="3" s="1"/>
  <c r="I27" i="3"/>
  <c r="B27" i="3" s="1"/>
  <c r="A27" i="3" s="1"/>
  <c r="M27" i="3"/>
  <c r="P27" i="3"/>
  <c r="O27" i="3" s="1"/>
  <c r="I28" i="3"/>
  <c r="B28" i="3" s="1"/>
  <c r="A28" i="3" s="1"/>
  <c r="M28" i="3"/>
  <c r="P28" i="3" s="1"/>
  <c r="O28" i="3" s="1"/>
  <c r="I29" i="3"/>
  <c r="B29" i="3" s="1"/>
  <c r="A29" i="3" s="1"/>
  <c r="M29" i="3"/>
  <c r="P29" i="3" s="1"/>
  <c r="O29" i="3" s="1"/>
  <c r="I30" i="3"/>
  <c r="B30" i="3" s="1"/>
  <c r="A30" i="3" s="1"/>
  <c r="P30" i="3"/>
  <c r="O30" i="3" s="1"/>
  <c r="I31" i="3"/>
  <c r="B31" i="3" s="1"/>
  <c r="A31" i="3" s="1"/>
  <c r="P31" i="3"/>
  <c r="O31" i="3" s="1"/>
  <c r="I32" i="3"/>
  <c r="B32" i="3" s="1"/>
  <c r="A32" i="3" s="1"/>
  <c r="P32" i="3"/>
  <c r="O32" i="3" s="1"/>
  <c r="I33" i="3"/>
  <c r="B33" i="3" s="1"/>
  <c r="A33" i="3" s="1"/>
  <c r="P33" i="3"/>
  <c r="O33" i="3" s="1"/>
  <c r="I34" i="3"/>
  <c r="B34" i="3" s="1"/>
  <c r="A34" i="3" s="1"/>
  <c r="P34" i="3"/>
  <c r="O34" i="3" s="1"/>
  <c r="I35" i="3"/>
  <c r="B35" i="3" s="1"/>
  <c r="A35" i="3" s="1"/>
  <c r="P35" i="3"/>
  <c r="O35" i="3" s="1"/>
  <c r="I36" i="3"/>
  <c r="B36" i="3" s="1"/>
  <c r="A36" i="3" s="1"/>
  <c r="P36" i="3"/>
  <c r="O36" i="3" s="1"/>
  <c r="I37" i="3"/>
  <c r="B37" i="3" s="1"/>
  <c r="A37" i="3" s="1"/>
  <c r="P37" i="3"/>
  <c r="O37" i="3" s="1"/>
  <c r="I38" i="3"/>
  <c r="B38" i="3" s="1"/>
  <c r="A38" i="3" s="1"/>
  <c r="P38" i="3"/>
  <c r="O38" i="3" s="1"/>
  <c r="I39" i="3"/>
  <c r="B39" i="3" s="1"/>
  <c r="A39" i="3" s="1"/>
  <c r="M39" i="3"/>
  <c r="P39" i="3" s="1"/>
  <c r="O39" i="3" s="1"/>
  <c r="I40" i="3"/>
  <c r="B40" i="3" s="1"/>
  <c r="A40" i="3" s="1"/>
  <c r="M40" i="3"/>
  <c r="P40" i="3" s="1"/>
  <c r="O40" i="3" s="1"/>
  <c r="I41" i="3"/>
  <c r="B41" i="3" s="1"/>
  <c r="A41" i="3" s="1"/>
  <c r="M41" i="3"/>
  <c r="P41" i="3" s="1"/>
  <c r="O41" i="3" s="1"/>
  <c r="I42" i="3"/>
  <c r="B42" i="3" s="1"/>
  <c r="A42" i="3" s="1"/>
  <c r="M42" i="3"/>
  <c r="P42" i="3" s="1"/>
  <c r="O42" i="3" s="1"/>
  <c r="I43" i="3"/>
  <c r="B43" i="3" s="1"/>
  <c r="A43" i="3" s="1"/>
  <c r="P43" i="3"/>
  <c r="O43" i="3" s="1"/>
  <c r="I44" i="3"/>
  <c r="B44" i="3" s="1"/>
  <c r="A44" i="3" s="1"/>
  <c r="P44" i="3"/>
  <c r="I45" i="3"/>
  <c r="B45" i="3" s="1"/>
  <c r="A45" i="3" s="1"/>
  <c r="P45" i="3"/>
  <c r="O45" i="3" s="1"/>
  <c r="I46" i="3"/>
  <c r="B46" i="3" s="1"/>
  <c r="A46" i="3" s="1"/>
  <c r="P46" i="3"/>
  <c r="O46" i="3" s="1"/>
  <c r="I47" i="3"/>
  <c r="B47" i="3" s="1"/>
  <c r="A47" i="3" s="1"/>
  <c r="P47" i="3"/>
  <c r="O47" i="3" s="1"/>
  <c r="I48" i="3"/>
  <c r="B48" i="3" s="1"/>
  <c r="A48" i="3" s="1"/>
  <c r="P48" i="3"/>
  <c r="O48" i="3" s="1"/>
  <c r="I49" i="3"/>
  <c r="B49" i="3" s="1"/>
  <c r="A49" i="3" s="1"/>
  <c r="P49" i="3"/>
  <c r="O49" i="3" s="1"/>
  <c r="I50" i="3"/>
  <c r="B50" i="3" s="1"/>
  <c r="A50" i="3" s="1"/>
  <c r="P50" i="3"/>
  <c r="O50" i="3" s="1"/>
  <c r="I51" i="3"/>
  <c r="B51" i="3" s="1"/>
  <c r="A51" i="3" s="1"/>
  <c r="M51" i="3"/>
  <c r="P51" i="3" s="1"/>
  <c r="O51" i="3" s="1"/>
  <c r="I52" i="3"/>
  <c r="B52" i="3" s="1"/>
  <c r="A52" i="3" s="1"/>
  <c r="M52" i="3"/>
  <c r="P52" i="3" s="1"/>
  <c r="O52" i="3" s="1"/>
  <c r="I53" i="3"/>
  <c r="B53" i="3" s="1"/>
  <c r="A53" i="3" s="1"/>
  <c r="M53" i="3"/>
  <c r="P53" i="3" s="1"/>
  <c r="O53" i="3" s="1"/>
  <c r="I54" i="3"/>
  <c r="B54" i="3" s="1"/>
  <c r="A54" i="3" s="1"/>
  <c r="M54" i="3"/>
  <c r="P54" i="3" s="1"/>
  <c r="O54" i="3" s="1"/>
  <c r="I55" i="3"/>
  <c r="B55" i="3" s="1"/>
  <c r="A55" i="3" s="1"/>
  <c r="P55" i="3"/>
  <c r="O55" i="3" s="1"/>
  <c r="I56" i="3"/>
  <c r="B56" i="3" s="1"/>
  <c r="A56" i="3" s="1"/>
  <c r="P56" i="3"/>
  <c r="O56" i="3" s="1"/>
  <c r="I57" i="3"/>
  <c r="B57" i="3" s="1"/>
  <c r="A57" i="3" s="1"/>
  <c r="M57" i="3"/>
  <c r="P57" i="3"/>
  <c r="O57" i="3" s="1"/>
  <c r="I58" i="3"/>
  <c r="B58" i="3" s="1"/>
  <c r="A58" i="3" s="1"/>
  <c r="M58" i="3"/>
  <c r="P58" i="3" s="1"/>
  <c r="O58" i="3" s="1"/>
  <c r="I59" i="3"/>
  <c r="B59" i="3" s="1"/>
  <c r="A59" i="3" s="1"/>
  <c r="M59" i="3"/>
  <c r="P59" i="3" s="1"/>
  <c r="O59" i="3" s="1"/>
  <c r="I60" i="3"/>
  <c r="B60" i="3" s="1"/>
  <c r="A60" i="3" s="1"/>
  <c r="M60" i="3"/>
  <c r="P60" i="3" s="1"/>
  <c r="O60" i="3" s="1"/>
  <c r="I61" i="3"/>
  <c r="B61" i="3" s="1"/>
  <c r="A61" i="3" s="1"/>
  <c r="M61" i="3"/>
  <c r="P61" i="3" s="1"/>
  <c r="O61" i="3" s="1"/>
  <c r="I62" i="3"/>
  <c r="B62" i="3" s="1"/>
  <c r="A62" i="3" s="1"/>
  <c r="M62" i="3"/>
  <c r="P62" i="3" s="1"/>
  <c r="O62" i="3" s="1"/>
  <c r="I63" i="3"/>
  <c r="B63" i="3" s="1"/>
  <c r="A63" i="3" s="1"/>
  <c r="M63" i="3"/>
  <c r="P63" i="3" s="1"/>
  <c r="O63" i="3" s="1"/>
  <c r="I64" i="3"/>
  <c r="B64" i="3" s="1"/>
  <c r="A64" i="3" s="1"/>
  <c r="M64" i="3"/>
  <c r="P64" i="3" s="1"/>
  <c r="O64" i="3" s="1"/>
  <c r="I65" i="3"/>
  <c r="B65" i="3" s="1"/>
  <c r="A65" i="3" s="1"/>
  <c r="M65" i="3"/>
  <c r="P65" i="3" s="1"/>
  <c r="O65" i="3" s="1"/>
  <c r="I66" i="3"/>
  <c r="B66" i="3" s="1"/>
  <c r="A66" i="3" s="1"/>
  <c r="M66" i="3"/>
  <c r="P66" i="3" s="1"/>
  <c r="O66" i="3" s="1"/>
  <c r="I67" i="3"/>
  <c r="B67" i="3" s="1"/>
  <c r="A67" i="3" s="1"/>
  <c r="M67" i="3"/>
  <c r="P67" i="3" s="1"/>
  <c r="O67" i="3" s="1"/>
  <c r="I68" i="3"/>
  <c r="B68" i="3" s="1"/>
  <c r="A68" i="3" s="1"/>
  <c r="M68" i="3"/>
  <c r="P68" i="3" s="1"/>
  <c r="O68" i="3" s="1"/>
  <c r="I69" i="3"/>
  <c r="B69" i="3" s="1"/>
  <c r="A69" i="3" s="1"/>
  <c r="M69" i="3"/>
  <c r="P69" i="3" s="1"/>
  <c r="O69" i="3" s="1"/>
  <c r="I70" i="3"/>
  <c r="B70" i="3" s="1"/>
  <c r="A70" i="3" s="1"/>
  <c r="M70" i="3"/>
  <c r="P70" i="3" s="1"/>
  <c r="O70" i="3" s="1"/>
  <c r="I71" i="3"/>
  <c r="B71" i="3" s="1"/>
  <c r="A71" i="3" s="1"/>
  <c r="M71" i="3"/>
  <c r="P71" i="3" s="1"/>
  <c r="O71" i="3" s="1"/>
  <c r="I72" i="3"/>
  <c r="B72" i="3" s="1"/>
  <c r="A72" i="3" s="1"/>
  <c r="M72" i="3"/>
  <c r="P72" i="3" s="1"/>
  <c r="O72" i="3" s="1"/>
  <c r="I73" i="3"/>
  <c r="B73" i="3" s="1"/>
  <c r="A73" i="3" s="1"/>
  <c r="M73" i="3"/>
  <c r="P73" i="3" s="1"/>
  <c r="O73" i="3" s="1"/>
  <c r="I74" i="3"/>
  <c r="B74" i="3" s="1"/>
  <c r="A74" i="3" s="1"/>
  <c r="M74" i="3"/>
  <c r="P74" i="3" s="1"/>
  <c r="O74" i="3" s="1"/>
  <c r="I75" i="3"/>
  <c r="B75" i="3" s="1"/>
  <c r="A75" i="3" s="1"/>
  <c r="M75" i="3"/>
  <c r="P75" i="3" s="1"/>
  <c r="O75" i="3" s="1"/>
  <c r="I76" i="3"/>
  <c r="B76" i="3" s="1"/>
  <c r="A76" i="3" s="1"/>
  <c r="M76" i="3"/>
  <c r="P76" i="3" s="1"/>
  <c r="O76" i="3" s="1"/>
  <c r="I77" i="3"/>
  <c r="B77" i="3" s="1"/>
  <c r="A77" i="3" s="1"/>
  <c r="M77" i="3"/>
  <c r="P77" i="3" s="1"/>
  <c r="O77" i="3" s="1"/>
  <c r="I78" i="3"/>
  <c r="B78" i="3" s="1"/>
  <c r="A78" i="3" s="1"/>
  <c r="M78" i="3"/>
  <c r="P78" i="3"/>
  <c r="O78" i="3" s="1"/>
  <c r="I79" i="3"/>
  <c r="B79" i="3" s="1"/>
  <c r="A79" i="3" s="1"/>
  <c r="M79" i="3"/>
  <c r="P79" i="3"/>
  <c r="O79" i="3" s="1"/>
  <c r="I80" i="3"/>
  <c r="B80" i="3" s="1"/>
  <c r="A80" i="3" s="1"/>
  <c r="M80" i="3"/>
  <c r="P80" i="3" s="1"/>
  <c r="O80" i="3" s="1"/>
  <c r="I81" i="3"/>
  <c r="B81" i="3" s="1"/>
  <c r="A81" i="3" s="1"/>
  <c r="M81" i="3"/>
  <c r="P81" i="3"/>
  <c r="O81" i="3" s="1"/>
  <c r="I82" i="3"/>
  <c r="B82" i="3" s="1"/>
  <c r="A82" i="3" s="1"/>
  <c r="M82" i="3"/>
  <c r="P82" i="3"/>
  <c r="O82" i="3" s="1"/>
  <c r="I83" i="3"/>
  <c r="B83" i="3" s="1"/>
  <c r="A83" i="3" s="1"/>
  <c r="M83" i="3"/>
  <c r="P83" i="3" s="1"/>
  <c r="O83" i="3" s="1"/>
  <c r="I84" i="3"/>
  <c r="B84" i="3" s="1"/>
  <c r="A84" i="3" s="1"/>
  <c r="M84" i="3"/>
  <c r="P84" i="3" s="1"/>
  <c r="O84" i="3" s="1"/>
  <c r="I85" i="3"/>
  <c r="B85" i="3" s="1"/>
  <c r="A85" i="3" s="1"/>
  <c r="M85" i="3"/>
  <c r="P85" i="3" s="1"/>
  <c r="O85" i="3" s="1"/>
  <c r="I86" i="3"/>
  <c r="B86" i="3" s="1"/>
  <c r="A86" i="3" s="1"/>
  <c r="M86" i="3"/>
  <c r="P86" i="3" s="1"/>
  <c r="O86" i="3" s="1"/>
  <c r="I87" i="3"/>
  <c r="B87" i="3" s="1"/>
  <c r="A87" i="3" s="1"/>
  <c r="M87" i="3"/>
  <c r="P87" i="3"/>
  <c r="O87" i="3" s="1"/>
  <c r="I88" i="3"/>
  <c r="B88" i="3" s="1"/>
  <c r="A88" i="3" s="1"/>
  <c r="M88" i="3"/>
  <c r="P88" i="3" s="1"/>
  <c r="O88" i="3" s="1"/>
  <c r="I89" i="3"/>
  <c r="B89" i="3" s="1"/>
  <c r="A89" i="3" s="1"/>
  <c r="M89" i="3"/>
  <c r="P89" i="3" s="1"/>
  <c r="O89" i="3" s="1"/>
  <c r="I90" i="3"/>
  <c r="B90" i="3" s="1"/>
  <c r="A90" i="3" s="1"/>
  <c r="M90" i="3"/>
  <c r="P90" i="3" s="1"/>
  <c r="O90" i="3" s="1"/>
  <c r="I91" i="3"/>
  <c r="B91" i="3" s="1"/>
  <c r="A91" i="3" s="1"/>
  <c r="M91" i="3"/>
  <c r="P91" i="3" s="1"/>
  <c r="O91" i="3" s="1"/>
  <c r="I92" i="3"/>
  <c r="B92" i="3" s="1"/>
  <c r="A92" i="3" s="1"/>
  <c r="P92" i="3"/>
  <c r="O92" i="3" s="1"/>
  <c r="I93" i="3"/>
  <c r="B93" i="3" s="1"/>
  <c r="A93" i="3" s="1"/>
  <c r="P93" i="3"/>
  <c r="O93" i="3" s="1"/>
  <c r="I94" i="3"/>
  <c r="B94" i="3" s="1"/>
  <c r="A94" i="3" s="1"/>
  <c r="M94" i="3"/>
  <c r="P94" i="3" s="1"/>
  <c r="O94" i="3" s="1"/>
  <c r="I95" i="3"/>
  <c r="B95" i="3" s="1"/>
  <c r="A95" i="3" s="1"/>
  <c r="M95" i="3"/>
  <c r="P95" i="3" s="1"/>
  <c r="O95" i="3" s="1"/>
  <c r="I96" i="3"/>
  <c r="B96" i="3" s="1"/>
  <c r="A96" i="3" s="1"/>
  <c r="M96" i="3"/>
  <c r="P96" i="3"/>
  <c r="O96" i="3" s="1"/>
  <c r="I97" i="3"/>
  <c r="B97" i="3" s="1"/>
  <c r="A97" i="3" s="1"/>
  <c r="M97" i="3"/>
  <c r="P97" i="3"/>
  <c r="O97" i="3" s="1"/>
  <c r="I98" i="3"/>
  <c r="B98" i="3" s="1"/>
  <c r="A98" i="3" s="1"/>
  <c r="M98" i="3"/>
  <c r="P98" i="3" s="1"/>
  <c r="O98" i="3" s="1"/>
  <c r="I99" i="3"/>
  <c r="B99" i="3" s="1"/>
  <c r="A99" i="3" s="1"/>
  <c r="M99" i="3"/>
  <c r="P99" i="3" s="1"/>
  <c r="O99" i="3" s="1"/>
  <c r="I100" i="3"/>
  <c r="B100" i="3" s="1"/>
  <c r="A100" i="3" s="1"/>
  <c r="M100" i="3"/>
  <c r="P100" i="3" s="1"/>
  <c r="O100" i="3" s="1"/>
  <c r="I101" i="3"/>
  <c r="B101" i="3" s="1"/>
  <c r="A101" i="3" s="1"/>
  <c r="P101" i="3"/>
  <c r="O101" i="3" s="1"/>
  <c r="I102" i="3"/>
  <c r="B102" i="3" s="1"/>
  <c r="A102" i="3" s="1"/>
  <c r="P102" i="3"/>
  <c r="O102" i="3" s="1"/>
  <c r="I103" i="3"/>
  <c r="B103" i="3" s="1"/>
  <c r="A103" i="3" s="1"/>
  <c r="M103" i="3"/>
  <c r="P103" i="3" s="1"/>
  <c r="O103" i="3" s="1"/>
  <c r="I104" i="3"/>
  <c r="B104" i="3" s="1"/>
  <c r="A104" i="3" s="1"/>
  <c r="M104" i="3"/>
  <c r="P104" i="3" s="1"/>
  <c r="O104" i="3" s="1"/>
  <c r="I105" i="3"/>
  <c r="B105" i="3" s="1"/>
  <c r="A105" i="3" s="1"/>
  <c r="M105" i="3"/>
  <c r="P105" i="3" s="1"/>
  <c r="O105" i="3" s="1"/>
  <c r="I106" i="3"/>
  <c r="B106" i="3" s="1"/>
  <c r="A106" i="3" s="1"/>
  <c r="M106" i="3"/>
  <c r="P106" i="3" s="1"/>
  <c r="O106" i="3" s="1"/>
  <c r="I107" i="3"/>
  <c r="B107" i="3" s="1"/>
  <c r="A107" i="3" s="1"/>
  <c r="M107" i="3"/>
  <c r="P107" i="3" s="1"/>
  <c r="O107" i="3" s="1"/>
  <c r="I108" i="3"/>
  <c r="B108" i="3" s="1"/>
  <c r="A108" i="3" s="1"/>
  <c r="M108" i="3"/>
  <c r="P108" i="3" s="1"/>
  <c r="O108" i="3" s="1"/>
  <c r="I109" i="3"/>
  <c r="B109" i="3" s="1"/>
  <c r="A109" i="3" s="1"/>
  <c r="M109" i="3"/>
  <c r="P109" i="3" s="1"/>
  <c r="O109" i="3" s="1"/>
  <c r="I110" i="3"/>
  <c r="B110" i="3" s="1"/>
  <c r="A110" i="3" s="1"/>
  <c r="M110" i="3"/>
  <c r="P110" i="3"/>
  <c r="O110" i="3" s="1"/>
  <c r="I111" i="3"/>
  <c r="B111" i="3" s="1"/>
  <c r="A111" i="3" s="1"/>
  <c r="M111" i="3"/>
  <c r="P111" i="3" s="1"/>
  <c r="O111" i="3" s="1"/>
  <c r="I112" i="3"/>
  <c r="B112" i="3" s="1"/>
  <c r="A112" i="3" s="1"/>
  <c r="M112" i="3"/>
  <c r="P112" i="3" s="1"/>
  <c r="O112" i="3" s="1"/>
  <c r="I113" i="3"/>
  <c r="B113" i="3" s="1"/>
  <c r="A113" i="3" s="1"/>
  <c r="M113" i="3"/>
  <c r="P113" i="3" s="1"/>
  <c r="O113" i="3" s="1"/>
  <c r="I114" i="3"/>
  <c r="B114" i="3" s="1"/>
  <c r="A114" i="3" s="1"/>
  <c r="M114" i="3"/>
  <c r="P114" i="3"/>
  <c r="O114" i="3" s="1"/>
  <c r="I115" i="3"/>
  <c r="B115" i="3" s="1"/>
  <c r="A115" i="3" s="1"/>
  <c r="M115" i="3"/>
  <c r="P115" i="3"/>
  <c r="O115" i="3" s="1"/>
  <c r="I116" i="3"/>
  <c r="B116" i="3" s="1"/>
  <c r="A116" i="3" s="1"/>
  <c r="M116" i="3"/>
  <c r="P116" i="3" s="1"/>
  <c r="O116" i="3" s="1"/>
  <c r="I117" i="3"/>
  <c r="B117" i="3" s="1"/>
  <c r="A117" i="3" s="1"/>
  <c r="M117" i="3"/>
  <c r="P117" i="3" s="1"/>
  <c r="O117" i="3" s="1"/>
  <c r="I118" i="3"/>
  <c r="B118" i="3" s="1"/>
  <c r="A118" i="3" s="1"/>
  <c r="M118" i="3"/>
  <c r="P118" i="3" s="1"/>
  <c r="O118" i="3" s="1"/>
  <c r="I119" i="3"/>
  <c r="B119" i="3" s="1"/>
  <c r="A119" i="3" s="1"/>
  <c r="M119" i="3"/>
  <c r="P119" i="3"/>
  <c r="O119" i="3" s="1"/>
  <c r="I120" i="3"/>
  <c r="B120" i="3" s="1"/>
  <c r="A120" i="3" s="1"/>
  <c r="M120" i="3"/>
  <c r="P120" i="3"/>
  <c r="O120" i="3" s="1"/>
  <c r="I121" i="3"/>
  <c r="B121" i="3" s="1"/>
  <c r="A121" i="3" s="1"/>
  <c r="M121" i="3"/>
  <c r="P121" i="3" s="1"/>
  <c r="O121" i="3" s="1"/>
  <c r="I122" i="3"/>
  <c r="B122" i="3" s="1"/>
  <c r="A122" i="3" s="1"/>
  <c r="P122" i="3"/>
  <c r="O122" i="3" s="1"/>
  <c r="I123" i="3"/>
  <c r="B123" i="3" s="1"/>
  <c r="A123" i="3" s="1"/>
  <c r="M123" i="3"/>
  <c r="P123" i="3" s="1"/>
  <c r="O123" i="3" s="1"/>
  <c r="I124" i="3"/>
  <c r="B124" i="3" s="1"/>
  <c r="A124" i="3" s="1"/>
  <c r="M124" i="3"/>
  <c r="P124" i="3" s="1"/>
  <c r="O124" i="3" s="1"/>
  <c r="I125" i="3"/>
  <c r="B125" i="3" s="1"/>
  <c r="A125" i="3" s="1"/>
  <c r="M125" i="3"/>
  <c r="P125" i="3" s="1"/>
  <c r="O125" i="3" s="1"/>
  <c r="I126" i="3"/>
  <c r="B126" i="3" s="1"/>
  <c r="A126" i="3" s="1"/>
  <c r="M126" i="3"/>
  <c r="P126" i="3"/>
  <c r="O126" i="3" s="1"/>
  <c r="I127" i="3"/>
  <c r="B127" i="3" s="1"/>
  <c r="A127" i="3" s="1"/>
  <c r="M127" i="3"/>
  <c r="P127" i="3" s="1"/>
  <c r="O127" i="3" s="1"/>
  <c r="I128" i="3"/>
  <c r="B128" i="3" s="1"/>
  <c r="A128" i="3" s="1"/>
  <c r="M128" i="3"/>
  <c r="P128" i="3" s="1"/>
  <c r="O128" i="3" s="1"/>
  <c r="I129" i="3"/>
  <c r="B129" i="3" s="1"/>
  <c r="A129" i="3" s="1"/>
  <c r="M129" i="3"/>
  <c r="P129" i="3" s="1"/>
  <c r="O129" i="3" s="1"/>
  <c r="I130" i="3"/>
  <c r="B130" i="3" s="1"/>
  <c r="A130" i="3" s="1"/>
  <c r="P130" i="3"/>
  <c r="O130" i="3" s="1"/>
  <c r="I131" i="3"/>
  <c r="B131" i="3" s="1"/>
  <c r="A131" i="3" s="1"/>
  <c r="P131" i="3"/>
  <c r="O131" i="3" s="1"/>
  <c r="I132" i="3"/>
  <c r="B132" i="3" s="1"/>
  <c r="A132" i="3" s="1"/>
  <c r="M132" i="3"/>
  <c r="P132" i="3" s="1"/>
  <c r="O132" i="3" s="1"/>
  <c r="I133" i="3"/>
  <c r="B133" i="3" s="1"/>
  <c r="A133" i="3" s="1"/>
  <c r="M133" i="3"/>
  <c r="P133" i="3" s="1"/>
  <c r="O133" i="3" s="1"/>
  <c r="I134" i="3"/>
  <c r="B134" i="3" s="1"/>
  <c r="A134" i="3" s="1"/>
  <c r="M134" i="3"/>
  <c r="P134" i="3" s="1"/>
  <c r="O134" i="3" s="1"/>
  <c r="I135" i="3"/>
  <c r="B135" i="3" s="1"/>
  <c r="A135" i="3" s="1"/>
  <c r="M135" i="3"/>
  <c r="P135" i="3" s="1"/>
  <c r="O135" i="3" s="1"/>
  <c r="I136" i="3"/>
  <c r="B136" i="3" s="1"/>
  <c r="A136" i="3" s="1"/>
  <c r="M136" i="3"/>
  <c r="P136" i="3"/>
  <c r="O136" i="3" s="1"/>
  <c r="I137" i="3"/>
  <c r="B137" i="3" s="1"/>
  <c r="A137" i="3" s="1"/>
  <c r="M137" i="3"/>
  <c r="P137" i="3"/>
  <c r="O137" i="3" s="1"/>
  <c r="I138" i="3"/>
  <c r="B138" i="3" s="1"/>
  <c r="A138" i="3" s="1"/>
  <c r="M138" i="3"/>
  <c r="P138" i="3"/>
  <c r="O138" i="3" s="1"/>
  <c r="I139" i="3"/>
  <c r="B139" i="3"/>
  <c r="A139" i="3" s="1"/>
  <c r="M139" i="3"/>
  <c r="P139" i="3"/>
  <c r="O139" i="3" s="1"/>
  <c r="I140" i="3"/>
  <c r="B140" i="3" s="1"/>
  <c r="A140" i="3" s="1"/>
  <c r="M140" i="3"/>
  <c r="P140" i="3"/>
  <c r="O140" i="3" s="1"/>
  <c r="I141" i="3"/>
  <c r="B141" i="3"/>
  <c r="A141" i="3" s="1"/>
  <c r="M141" i="3"/>
  <c r="P141" i="3"/>
  <c r="O141" i="3" s="1"/>
  <c r="I142" i="3"/>
  <c r="B142" i="3"/>
  <c r="A142" i="3" s="1"/>
  <c r="M142" i="3"/>
  <c r="P142" i="3"/>
  <c r="O142" i="3" s="1"/>
  <c r="I143" i="3"/>
  <c r="B143" i="3" s="1"/>
  <c r="A143" i="3" s="1"/>
  <c r="M143" i="3"/>
  <c r="P143" i="3"/>
  <c r="O143" i="3" s="1"/>
  <c r="I144" i="3"/>
  <c r="B144" i="3" s="1"/>
  <c r="A144" i="3" s="1"/>
  <c r="M144" i="3"/>
  <c r="P144" i="3"/>
  <c r="O144" i="3" s="1"/>
  <c r="I145" i="3"/>
  <c r="B145" i="3" s="1"/>
  <c r="A145" i="3" s="1"/>
  <c r="M145" i="3"/>
  <c r="P145" i="3"/>
  <c r="O145" i="3" s="1"/>
  <c r="I146" i="3"/>
  <c r="B146" i="3" s="1"/>
  <c r="A146" i="3" s="1"/>
  <c r="M146" i="3"/>
  <c r="P146" i="3"/>
  <c r="O146" i="3" s="1"/>
  <c r="I147" i="3"/>
  <c r="B147" i="3" s="1"/>
  <c r="A147" i="3" s="1"/>
  <c r="M147" i="3"/>
  <c r="P147" i="3"/>
  <c r="O147" i="3" s="1"/>
  <c r="I148" i="3"/>
  <c r="B148" i="3" s="1"/>
  <c r="A148" i="3" s="1"/>
  <c r="M148" i="3"/>
  <c r="P148" i="3"/>
  <c r="O148" i="3" s="1"/>
  <c r="I149" i="3"/>
  <c r="B149" i="3" s="1"/>
  <c r="A149" i="3" s="1"/>
  <c r="M149" i="3"/>
  <c r="P149" i="3"/>
  <c r="O149" i="3" s="1"/>
  <c r="I150" i="3"/>
  <c r="B150" i="3" s="1"/>
  <c r="A150" i="3" s="1"/>
  <c r="M150" i="3"/>
  <c r="P150" i="3"/>
  <c r="O150" i="3" s="1"/>
  <c r="I151" i="3"/>
  <c r="B151" i="3" s="1"/>
  <c r="A151" i="3" s="1"/>
  <c r="M151" i="3"/>
  <c r="P151" i="3"/>
  <c r="O151" i="3" s="1"/>
  <c r="I152" i="3"/>
  <c r="B152" i="3" s="1"/>
  <c r="A152" i="3" s="1"/>
  <c r="M152" i="3"/>
  <c r="P152" i="3"/>
  <c r="O152" i="3" s="1"/>
  <c r="I153" i="3"/>
  <c r="B153" i="3" s="1"/>
  <c r="A153" i="3" s="1"/>
  <c r="M153" i="3"/>
  <c r="P153" i="3"/>
  <c r="O153" i="3" s="1"/>
  <c r="I154" i="3"/>
  <c r="B154" i="3" s="1"/>
  <c r="A154" i="3" s="1"/>
  <c r="M154" i="3"/>
  <c r="P154" i="3"/>
  <c r="O154" i="3" s="1"/>
  <c r="I155" i="3"/>
  <c r="B155" i="3" s="1"/>
  <c r="A155" i="3" s="1"/>
  <c r="M155" i="3"/>
  <c r="P155" i="3"/>
  <c r="O155" i="3" s="1"/>
  <c r="I156" i="3"/>
  <c r="B156" i="3" s="1"/>
  <c r="A156" i="3" s="1"/>
  <c r="M156" i="3"/>
  <c r="P156" i="3"/>
  <c r="O156" i="3" s="1"/>
  <c r="I157" i="3"/>
  <c r="B157" i="3" s="1"/>
  <c r="A157" i="3" s="1"/>
  <c r="M157" i="3"/>
  <c r="P157" i="3"/>
  <c r="O157" i="3" s="1"/>
  <c r="I158" i="3"/>
  <c r="B158" i="3" s="1"/>
  <c r="A158" i="3" s="1"/>
  <c r="M158" i="3"/>
  <c r="P158" i="3"/>
  <c r="O158" i="3" s="1"/>
  <c r="I159" i="3"/>
  <c r="B159" i="3" s="1"/>
  <c r="A159" i="3" s="1"/>
  <c r="M159" i="3"/>
  <c r="P159" i="3"/>
  <c r="O159" i="3" s="1"/>
  <c r="I160" i="3"/>
  <c r="B160" i="3" s="1"/>
  <c r="A160" i="3" s="1"/>
  <c r="M160" i="3"/>
  <c r="P160" i="3"/>
  <c r="O160" i="3" s="1"/>
  <c r="I161" i="3"/>
  <c r="B161" i="3" s="1"/>
  <c r="A161" i="3" s="1"/>
  <c r="M161" i="3"/>
  <c r="P161" i="3"/>
  <c r="O161" i="3" s="1"/>
  <c r="I162" i="3"/>
  <c r="B162" i="3" s="1"/>
  <c r="A162" i="3" s="1"/>
  <c r="M162" i="3"/>
  <c r="P162" i="3"/>
  <c r="O162" i="3" s="1"/>
  <c r="I163" i="3"/>
  <c r="B163" i="3" s="1"/>
  <c r="A163" i="3" s="1"/>
  <c r="M163" i="3"/>
  <c r="P163" i="3"/>
  <c r="O163" i="3" s="1"/>
  <c r="I164" i="3"/>
  <c r="B164" i="3" s="1"/>
  <c r="A164" i="3" s="1"/>
  <c r="M164" i="3"/>
  <c r="P164" i="3"/>
  <c r="O164" i="3" s="1"/>
  <c r="I165" i="3"/>
  <c r="B165" i="3" s="1"/>
  <c r="A165" i="3" s="1"/>
  <c r="M165" i="3"/>
  <c r="P165" i="3"/>
  <c r="O165" i="3" s="1"/>
  <c r="I166" i="3"/>
  <c r="B166" i="3" s="1"/>
  <c r="A166" i="3" s="1"/>
  <c r="M166" i="3"/>
  <c r="P166" i="3"/>
  <c r="O166" i="3" s="1"/>
  <c r="I167" i="3"/>
  <c r="B167" i="3" s="1"/>
  <c r="A167" i="3" s="1"/>
  <c r="M167" i="3"/>
  <c r="P167" i="3"/>
  <c r="O167" i="3" s="1"/>
  <c r="I168" i="3"/>
  <c r="B168" i="3" s="1"/>
  <c r="A168" i="3" s="1"/>
  <c r="M168" i="3"/>
  <c r="P168" i="3"/>
  <c r="O168" i="3" s="1"/>
  <c r="I169" i="3"/>
  <c r="B169" i="3" s="1"/>
  <c r="A169" i="3" s="1"/>
  <c r="M169" i="3"/>
  <c r="P169" i="3"/>
  <c r="O169" i="3" s="1"/>
  <c r="I170" i="3"/>
  <c r="B170" i="3" s="1"/>
  <c r="A170" i="3" s="1"/>
  <c r="M170" i="3"/>
  <c r="P170" i="3"/>
  <c r="O170" i="3" s="1"/>
  <c r="I171" i="3"/>
  <c r="B171" i="3" s="1"/>
  <c r="A171" i="3" s="1"/>
  <c r="M171" i="3"/>
  <c r="P171" i="3"/>
  <c r="O171" i="3" s="1"/>
  <c r="I172" i="3"/>
  <c r="B172" i="3" s="1"/>
  <c r="A172" i="3" s="1"/>
  <c r="M172" i="3"/>
  <c r="P172" i="3"/>
  <c r="O172" i="3" s="1"/>
  <c r="I173" i="3"/>
  <c r="B173" i="3" s="1"/>
  <c r="A173" i="3" s="1"/>
  <c r="M173" i="3"/>
  <c r="P173" i="3"/>
  <c r="O173" i="3" s="1"/>
  <c r="I174" i="3"/>
  <c r="B174" i="3" s="1"/>
  <c r="A174" i="3" s="1"/>
  <c r="M174" i="3"/>
  <c r="P174" i="3"/>
  <c r="O174" i="3" s="1"/>
  <c r="I175" i="3"/>
  <c r="B175" i="3" s="1"/>
  <c r="A175" i="3" s="1"/>
  <c r="M175" i="3"/>
  <c r="P175" i="3"/>
  <c r="O175" i="3" s="1"/>
  <c r="I176" i="3"/>
  <c r="B176" i="3" s="1"/>
  <c r="A176" i="3" s="1"/>
  <c r="M176" i="3"/>
  <c r="P176" i="3"/>
  <c r="O176" i="3" s="1"/>
  <c r="I177" i="3"/>
  <c r="B177" i="3" s="1"/>
  <c r="A177" i="3" s="1"/>
  <c r="M177" i="3"/>
  <c r="P177" i="3"/>
  <c r="O177" i="3" s="1"/>
  <c r="I178" i="3"/>
  <c r="B178" i="3" s="1"/>
  <c r="A178" i="3" s="1"/>
  <c r="M178" i="3"/>
  <c r="P178" i="3"/>
  <c r="O178" i="3" s="1"/>
  <c r="I179" i="3"/>
  <c r="B179" i="3" s="1"/>
  <c r="A179" i="3" s="1"/>
  <c r="M179" i="3"/>
  <c r="P179" i="3"/>
  <c r="O179" i="3" s="1"/>
  <c r="I180" i="3"/>
  <c r="B180" i="3" s="1"/>
  <c r="A180" i="3" s="1"/>
  <c r="M180" i="3"/>
  <c r="P180" i="3"/>
  <c r="O180" i="3" s="1"/>
  <c r="I181" i="3"/>
  <c r="B181" i="3" s="1"/>
  <c r="A181" i="3" s="1"/>
  <c r="M181" i="3"/>
  <c r="P181" i="3"/>
  <c r="O181" i="3" s="1"/>
  <c r="I182" i="3"/>
  <c r="B182" i="3" s="1"/>
  <c r="A182" i="3" s="1"/>
  <c r="M182" i="3"/>
  <c r="P182" i="3"/>
  <c r="O182" i="3" s="1"/>
  <c r="I183" i="3"/>
  <c r="B183" i="3" s="1"/>
  <c r="A183" i="3" s="1"/>
  <c r="M183" i="3"/>
  <c r="P183" i="3"/>
  <c r="O183" i="3" s="1"/>
  <c r="I184" i="3"/>
  <c r="B184" i="3" s="1"/>
  <c r="A184" i="3" s="1"/>
  <c r="M184" i="3"/>
  <c r="P184" i="3"/>
  <c r="O184" i="3" s="1"/>
  <c r="I185" i="3"/>
  <c r="B185" i="3" s="1"/>
  <c r="A185" i="3" s="1"/>
  <c r="M185" i="3"/>
  <c r="P185" i="3"/>
  <c r="O185" i="3" s="1"/>
  <c r="I186" i="3"/>
  <c r="B186" i="3" s="1"/>
  <c r="A186" i="3" s="1"/>
  <c r="M186" i="3"/>
  <c r="P186" i="3"/>
  <c r="O186" i="3" s="1"/>
  <c r="I187" i="3"/>
  <c r="B187" i="3" s="1"/>
  <c r="A187" i="3" s="1"/>
  <c r="M187" i="3"/>
  <c r="P187" i="3"/>
  <c r="O187" i="3" s="1"/>
  <c r="I188" i="3"/>
  <c r="B188" i="3" s="1"/>
  <c r="A188" i="3" s="1"/>
  <c r="M188" i="3"/>
  <c r="P188" i="3"/>
  <c r="O188" i="3" s="1"/>
  <c r="I189" i="3"/>
  <c r="B189" i="3" s="1"/>
  <c r="A189" i="3" s="1"/>
  <c r="M189" i="3"/>
  <c r="P189" i="3"/>
  <c r="O189" i="3" s="1"/>
  <c r="I190" i="3"/>
  <c r="B190" i="3"/>
  <c r="A190" i="3" s="1"/>
  <c r="M190" i="3"/>
  <c r="P190" i="3"/>
  <c r="O190" i="3" s="1"/>
  <c r="I191" i="3"/>
  <c r="B191" i="3" s="1"/>
  <c r="A191" i="3" s="1"/>
  <c r="M191" i="3"/>
  <c r="P191" i="3"/>
  <c r="O191" i="3" s="1"/>
  <c r="I192" i="3"/>
  <c r="B192" i="3"/>
  <c r="A192" i="3" s="1"/>
  <c r="M192" i="3"/>
  <c r="P192" i="3"/>
  <c r="O192" i="3" s="1"/>
  <c r="I193" i="3"/>
  <c r="B193" i="3" s="1"/>
  <c r="A193" i="3" s="1"/>
  <c r="M193" i="3"/>
  <c r="P193" i="3"/>
  <c r="O193" i="3" s="1"/>
  <c r="I194" i="3"/>
  <c r="B194" i="3" s="1"/>
  <c r="A194" i="3" s="1"/>
  <c r="M194" i="3"/>
  <c r="P194" i="3"/>
  <c r="O194" i="3" s="1"/>
  <c r="I195" i="3"/>
  <c r="B195" i="3" s="1"/>
  <c r="A195" i="3" s="1"/>
  <c r="M195" i="3"/>
  <c r="P195" i="3"/>
  <c r="O195" i="3" s="1"/>
  <c r="I196" i="3"/>
  <c r="B196" i="3" s="1"/>
  <c r="A196" i="3" s="1"/>
  <c r="M196" i="3"/>
  <c r="P196" i="3"/>
  <c r="O196" i="3" s="1"/>
  <c r="I197" i="3"/>
  <c r="B197" i="3" s="1"/>
  <c r="A197" i="3" s="1"/>
  <c r="M197" i="3"/>
  <c r="P197" i="3"/>
  <c r="O197" i="3" s="1"/>
  <c r="I198" i="3"/>
  <c r="B198" i="3" s="1"/>
  <c r="A198" i="3" s="1"/>
  <c r="M198" i="3"/>
  <c r="P198" i="3"/>
  <c r="O198" i="3" s="1"/>
  <c r="I199" i="3"/>
  <c r="B199" i="3" s="1"/>
  <c r="A199" i="3" s="1"/>
  <c r="M199" i="3"/>
  <c r="P199" i="3"/>
  <c r="O199" i="3" s="1"/>
  <c r="I200" i="3"/>
  <c r="B200" i="3" s="1"/>
  <c r="A200" i="3" s="1"/>
  <c r="M200" i="3"/>
  <c r="P200" i="3"/>
  <c r="O200" i="3" s="1"/>
  <c r="N131" i="19"/>
  <c r="M131" i="19" s="1"/>
  <c r="N132" i="19"/>
  <c r="M132" i="19" s="1"/>
  <c r="N133" i="19"/>
  <c r="M133" i="19" s="1"/>
  <c r="N134" i="19"/>
  <c r="M134" i="19" s="1"/>
  <c r="N135" i="19"/>
  <c r="M135" i="19" s="1"/>
  <c r="N136" i="19"/>
  <c r="M136" i="19" s="1"/>
  <c r="N137" i="19"/>
  <c r="M137" i="19" s="1"/>
  <c r="N138" i="19"/>
  <c r="M138" i="19" s="1"/>
  <c r="N139" i="19"/>
  <c r="M139" i="19" s="1"/>
  <c r="N140" i="19"/>
  <c r="M140" i="19" s="1"/>
  <c r="N3" i="19"/>
  <c r="M3" i="19" s="1"/>
  <c r="N4" i="19"/>
  <c r="M4" i="19" s="1"/>
  <c r="N5" i="19"/>
  <c r="M5" i="19" s="1"/>
  <c r="N6" i="19"/>
  <c r="M6" i="19" s="1"/>
  <c r="N7" i="19"/>
  <c r="M7" i="19" s="1"/>
  <c r="N8" i="19"/>
  <c r="M8" i="19" s="1"/>
  <c r="N9" i="19"/>
  <c r="M9" i="19" s="1"/>
  <c r="N10" i="19"/>
  <c r="M10" i="19" s="1"/>
  <c r="N11" i="19"/>
  <c r="M11" i="19" s="1"/>
  <c r="N12" i="19"/>
  <c r="M12" i="19" s="1"/>
  <c r="N13" i="19"/>
  <c r="M13" i="19" s="1"/>
  <c r="N14" i="19"/>
  <c r="M14" i="19" s="1"/>
  <c r="N15" i="19"/>
  <c r="M15" i="19" s="1"/>
  <c r="N16" i="19"/>
  <c r="M16" i="19" s="1"/>
  <c r="N17" i="19"/>
  <c r="M17" i="19" s="1"/>
  <c r="N18" i="19"/>
  <c r="M18" i="19" s="1"/>
  <c r="N19" i="19"/>
  <c r="M19" i="19" s="1"/>
  <c r="N20" i="19"/>
  <c r="M20" i="19" s="1"/>
  <c r="N21" i="19"/>
  <c r="M21" i="19" s="1"/>
  <c r="N22" i="19"/>
  <c r="M22" i="19" s="1"/>
  <c r="N23" i="19"/>
  <c r="M23" i="19" s="1"/>
  <c r="N24" i="19"/>
  <c r="M24" i="19" s="1"/>
  <c r="N25" i="19"/>
  <c r="M25" i="19" s="1"/>
  <c r="N26" i="19"/>
  <c r="M26" i="19" s="1"/>
  <c r="N27" i="19"/>
  <c r="M27" i="19" s="1"/>
  <c r="N28" i="19"/>
  <c r="M28" i="19" s="1"/>
  <c r="N29" i="19"/>
  <c r="M29" i="19" s="1"/>
  <c r="N30" i="19"/>
  <c r="M30" i="19" s="1"/>
  <c r="N31" i="19"/>
  <c r="M31" i="19" s="1"/>
  <c r="N32" i="19"/>
  <c r="M32" i="19" s="1"/>
  <c r="N33" i="19"/>
  <c r="M33" i="19" s="1"/>
  <c r="N34" i="19"/>
  <c r="M34" i="19" s="1"/>
  <c r="N35" i="19"/>
  <c r="M35" i="19" s="1"/>
  <c r="N36" i="19"/>
  <c r="M36" i="19" s="1"/>
  <c r="N37" i="19"/>
  <c r="M37" i="19" s="1"/>
  <c r="N38" i="19"/>
  <c r="M38" i="19" s="1"/>
  <c r="N39" i="19"/>
  <c r="M39" i="19" s="1"/>
  <c r="N40" i="19"/>
  <c r="M40" i="19" s="1"/>
  <c r="N41" i="19"/>
  <c r="M41" i="19" s="1"/>
  <c r="N42" i="19"/>
  <c r="M42" i="19" s="1"/>
  <c r="N43" i="19"/>
  <c r="M43" i="19" s="1"/>
  <c r="N44" i="19"/>
  <c r="M44" i="19" s="1"/>
  <c r="N45" i="19"/>
  <c r="M45" i="19" s="1"/>
  <c r="N46" i="19"/>
  <c r="M46" i="19" s="1"/>
  <c r="N47" i="19"/>
  <c r="M47" i="19" s="1"/>
  <c r="N48" i="19"/>
  <c r="M48" i="19" s="1"/>
  <c r="N49" i="19"/>
  <c r="M49" i="19" s="1"/>
  <c r="N50" i="19"/>
  <c r="M50" i="19" s="1"/>
  <c r="N51" i="19"/>
  <c r="M51" i="19" s="1"/>
  <c r="N52" i="19"/>
  <c r="M52" i="19" s="1"/>
  <c r="N53" i="19"/>
  <c r="M53" i="19" s="1"/>
  <c r="N54" i="19"/>
  <c r="M54" i="19" s="1"/>
  <c r="N55" i="19"/>
  <c r="M55" i="19" s="1"/>
  <c r="N56" i="19"/>
  <c r="M56" i="19" s="1"/>
  <c r="N57" i="19"/>
  <c r="M57" i="19" s="1"/>
  <c r="N58" i="19"/>
  <c r="M58" i="19" s="1"/>
  <c r="N59" i="19"/>
  <c r="M59" i="19" s="1"/>
  <c r="N60" i="19"/>
  <c r="M60" i="19" s="1"/>
  <c r="N61" i="19"/>
  <c r="M61" i="19" s="1"/>
  <c r="N62" i="19"/>
  <c r="M62" i="19" s="1"/>
  <c r="N63" i="19"/>
  <c r="M63" i="19" s="1"/>
  <c r="N64" i="19"/>
  <c r="M64" i="19" s="1"/>
  <c r="N65" i="19"/>
  <c r="M65" i="19" s="1"/>
  <c r="N66" i="19"/>
  <c r="M66" i="19" s="1"/>
  <c r="N67" i="19"/>
  <c r="M67" i="19" s="1"/>
  <c r="N68" i="19"/>
  <c r="M68" i="19" s="1"/>
  <c r="N69" i="19"/>
  <c r="M69" i="19" s="1"/>
  <c r="N70" i="19"/>
  <c r="M70" i="19" s="1"/>
  <c r="N71" i="19"/>
  <c r="M71" i="19" s="1"/>
  <c r="N72" i="19"/>
  <c r="M72" i="19" s="1"/>
  <c r="N73" i="19"/>
  <c r="M73" i="19" s="1"/>
  <c r="N74" i="19"/>
  <c r="M74" i="19" s="1"/>
  <c r="N75" i="19"/>
  <c r="M75" i="19" s="1"/>
  <c r="N76" i="19"/>
  <c r="M76" i="19" s="1"/>
  <c r="N77" i="19"/>
  <c r="M77" i="19" s="1"/>
  <c r="N78" i="19"/>
  <c r="M78" i="19" s="1"/>
  <c r="N79" i="19"/>
  <c r="M79" i="19" s="1"/>
  <c r="N80" i="19"/>
  <c r="M80" i="19" s="1"/>
  <c r="N81" i="19"/>
  <c r="M81" i="19" s="1"/>
  <c r="N82" i="19"/>
  <c r="M82" i="19" s="1"/>
  <c r="N83" i="19"/>
  <c r="M83" i="19" s="1"/>
  <c r="N84" i="19"/>
  <c r="M84" i="19" s="1"/>
  <c r="N85" i="19"/>
  <c r="M85" i="19" s="1"/>
  <c r="N86" i="19"/>
  <c r="M86" i="19" s="1"/>
  <c r="N87" i="19"/>
  <c r="M87" i="19" s="1"/>
  <c r="N88" i="19"/>
  <c r="M88" i="19" s="1"/>
  <c r="N89" i="19"/>
  <c r="M89" i="19" s="1"/>
  <c r="N90" i="19"/>
  <c r="M90" i="19" s="1"/>
  <c r="N91" i="19"/>
  <c r="M91" i="19" s="1"/>
  <c r="N92" i="19"/>
  <c r="M92" i="19" s="1"/>
  <c r="N93" i="19"/>
  <c r="M93" i="19" s="1"/>
  <c r="N94" i="19"/>
  <c r="M94" i="19" s="1"/>
  <c r="N95" i="19"/>
  <c r="M95" i="19" s="1"/>
  <c r="N96" i="19"/>
  <c r="M96" i="19" s="1"/>
  <c r="N97" i="19"/>
  <c r="M97" i="19" s="1"/>
  <c r="N98" i="19"/>
  <c r="M98" i="19" s="1"/>
  <c r="N99" i="19"/>
  <c r="M99" i="19" s="1"/>
  <c r="N100" i="19"/>
  <c r="M100" i="19" s="1"/>
  <c r="N101" i="19"/>
  <c r="M101" i="19" s="1"/>
  <c r="N102" i="19"/>
  <c r="M102" i="19" s="1"/>
  <c r="N103" i="19"/>
  <c r="M103" i="19" s="1"/>
  <c r="N104" i="19"/>
  <c r="M104" i="19" s="1"/>
  <c r="N105" i="19"/>
  <c r="M105" i="19" s="1"/>
  <c r="N106" i="19"/>
  <c r="M106" i="19" s="1"/>
  <c r="N107" i="19"/>
  <c r="M107" i="19" s="1"/>
  <c r="N108" i="19"/>
  <c r="M108" i="19" s="1"/>
  <c r="N109" i="19"/>
  <c r="M109" i="19" s="1"/>
  <c r="N110" i="19"/>
  <c r="M110" i="19" s="1"/>
  <c r="N111" i="19"/>
  <c r="M111" i="19" s="1"/>
  <c r="N112" i="19"/>
  <c r="M112" i="19" s="1"/>
  <c r="N113" i="19"/>
  <c r="M113" i="19" s="1"/>
  <c r="N114" i="19"/>
  <c r="M114" i="19" s="1"/>
  <c r="N115" i="19"/>
  <c r="M115" i="19" s="1"/>
  <c r="N116" i="19"/>
  <c r="M116" i="19" s="1"/>
  <c r="N117" i="19"/>
  <c r="M117" i="19" s="1"/>
  <c r="N118" i="19"/>
  <c r="M118" i="19" s="1"/>
  <c r="N119" i="19"/>
  <c r="M119" i="19" s="1"/>
  <c r="N120" i="19"/>
  <c r="M120" i="19" s="1"/>
  <c r="N121" i="19"/>
  <c r="M121" i="19" s="1"/>
  <c r="N122" i="19"/>
  <c r="M122" i="19" s="1"/>
  <c r="N123" i="19"/>
  <c r="M123" i="19" s="1"/>
  <c r="N124" i="19"/>
  <c r="M124" i="19" s="1"/>
  <c r="N125" i="19"/>
  <c r="M125" i="19" s="1"/>
  <c r="N126" i="19"/>
  <c r="M126" i="19" s="1"/>
  <c r="N127" i="19"/>
  <c r="M127" i="19" s="1"/>
  <c r="N128" i="19"/>
  <c r="M128" i="19" s="1"/>
  <c r="N129" i="19"/>
  <c r="M129" i="19" s="1"/>
  <c r="N130" i="19"/>
  <c r="M130" i="19" s="1"/>
  <c r="O7" i="32"/>
  <c r="R7" i="32"/>
  <c r="Q7" i="32" s="1"/>
  <c r="M2" i="3"/>
  <c r="P2" i="3" s="1"/>
  <c r="O2" i="3" s="1"/>
  <c r="L17" i="25"/>
  <c r="G17" i="25"/>
  <c r="L5" i="25"/>
  <c r="G5" i="25"/>
  <c r="N5" i="25" s="1"/>
  <c r="R10" i="38" l="1"/>
  <c r="T10" i="38" s="1"/>
  <c r="O18" i="32"/>
  <c r="F12" i="36"/>
  <c r="R8" i="36"/>
  <c r="T8" i="36" s="1"/>
  <c r="S11" i="37"/>
  <c r="P7" i="38"/>
  <c r="P12" i="36"/>
  <c r="P131" i="19"/>
  <c r="P130" i="19"/>
  <c r="O130" i="19" s="1"/>
  <c r="P127" i="19"/>
  <c r="P126" i="19"/>
  <c r="O126" i="19" s="1"/>
  <c r="P129" i="19"/>
  <c r="O129" i="19" s="1"/>
  <c r="P128" i="19"/>
  <c r="O128" i="19" s="1"/>
  <c r="P132" i="19"/>
  <c r="P137" i="19"/>
  <c r="O137" i="19" s="1"/>
  <c r="P136" i="19"/>
  <c r="O136" i="19" s="1"/>
  <c r="P139" i="19"/>
  <c r="P138" i="19"/>
  <c r="O138" i="19" s="1"/>
  <c r="P135" i="19"/>
  <c r="O135" i="19" s="1"/>
  <c r="P134" i="19"/>
  <c r="P133" i="19"/>
  <c r="O133" i="19" s="1"/>
  <c r="P123" i="19"/>
  <c r="O123" i="19" s="1"/>
  <c r="P125" i="19"/>
  <c r="O125" i="19" s="1"/>
  <c r="P124" i="19"/>
  <c r="P122" i="19"/>
  <c r="O122" i="19" s="1"/>
  <c r="P120" i="19"/>
  <c r="O120" i="19" s="1"/>
  <c r="P119" i="19"/>
  <c r="O119" i="19" s="1"/>
  <c r="P118" i="19"/>
  <c r="P117" i="19"/>
  <c r="O117" i="19" s="1"/>
  <c r="P116" i="19"/>
  <c r="P115" i="19"/>
  <c r="O115" i="19" s="1"/>
  <c r="P114" i="19"/>
  <c r="O114" i="19" s="1"/>
  <c r="P113" i="19"/>
  <c r="O113" i="19" s="1"/>
  <c r="P112" i="19"/>
  <c r="P111" i="19"/>
  <c r="O111" i="19" s="1"/>
  <c r="P110" i="19"/>
  <c r="O110" i="19" s="1"/>
  <c r="P109" i="19"/>
  <c r="O109" i="19" s="1"/>
  <c r="P108" i="19"/>
  <c r="P107" i="19"/>
  <c r="O107" i="19" s="1"/>
  <c r="P106" i="19"/>
  <c r="O106" i="19" s="1"/>
  <c r="P105" i="19"/>
  <c r="P104" i="19"/>
  <c r="O104" i="19" s="1"/>
  <c r="P103" i="19"/>
  <c r="O103" i="19" s="1"/>
  <c r="P102" i="19"/>
  <c r="O102" i="19" s="1"/>
  <c r="P101" i="19"/>
  <c r="O101" i="19" s="1"/>
  <c r="P100" i="19"/>
  <c r="O100" i="19" s="1"/>
  <c r="P99" i="19"/>
  <c r="P98" i="19"/>
  <c r="O98" i="19" s="1"/>
  <c r="P97" i="19"/>
  <c r="O97" i="19" s="1"/>
  <c r="P96" i="19"/>
  <c r="P95" i="19"/>
  <c r="O95" i="19" s="1"/>
  <c r="P94" i="19"/>
  <c r="O94" i="19" s="1"/>
  <c r="P93" i="19"/>
  <c r="P92" i="19"/>
  <c r="O92" i="19" s="1"/>
  <c r="P91" i="19"/>
  <c r="O91" i="19" s="1"/>
  <c r="P90" i="19"/>
  <c r="O90" i="19" s="1"/>
  <c r="P89" i="19"/>
  <c r="O89" i="19" s="1"/>
  <c r="P88" i="19"/>
  <c r="O88" i="19" s="1"/>
  <c r="P87" i="19"/>
  <c r="O87" i="19" s="1"/>
  <c r="P86" i="19"/>
  <c r="O86" i="19" s="1"/>
  <c r="P85" i="19"/>
  <c r="O85" i="19" s="1"/>
  <c r="P79" i="19"/>
  <c r="O79" i="19" s="1"/>
  <c r="P78" i="19"/>
  <c r="P77" i="19"/>
  <c r="O77" i="19" s="1"/>
  <c r="P76" i="19"/>
  <c r="O76" i="19" s="1"/>
  <c r="P75" i="19"/>
  <c r="O75" i="19" s="1"/>
  <c r="P74" i="19"/>
  <c r="O74" i="19" s="1"/>
  <c r="P73" i="19"/>
  <c r="O73" i="19" s="1"/>
  <c r="P72" i="19"/>
  <c r="O72" i="19" s="1"/>
  <c r="P71" i="19"/>
  <c r="O71" i="19" s="1"/>
  <c r="P70" i="19"/>
  <c r="O70" i="19" s="1"/>
  <c r="P69" i="19"/>
  <c r="O69" i="19" s="1"/>
  <c r="P68" i="19"/>
  <c r="P67" i="19"/>
  <c r="P66" i="19"/>
  <c r="O66" i="19" s="1"/>
  <c r="P65" i="19"/>
  <c r="O65" i="19" s="1"/>
  <c r="P64" i="19"/>
  <c r="P63" i="19"/>
  <c r="O63" i="19" s="1"/>
  <c r="P61" i="19"/>
  <c r="P60" i="19"/>
  <c r="P59" i="19"/>
  <c r="O59" i="19" s="1"/>
  <c r="P58" i="19"/>
  <c r="P57" i="19"/>
  <c r="O57" i="19" s="1"/>
  <c r="P56" i="19"/>
  <c r="O56" i="19" s="1"/>
  <c r="P55" i="19"/>
  <c r="O55" i="19" s="1"/>
  <c r="P54" i="19"/>
  <c r="O54" i="19" s="1"/>
  <c r="P53" i="19"/>
  <c r="O53" i="19" s="1"/>
  <c r="P52" i="19"/>
  <c r="P51" i="19"/>
  <c r="O51" i="19" s="1"/>
  <c r="P50" i="19"/>
  <c r="O50" i="19" s="1"/>
  <c r="P49" i="19"/>
  <c r="O49" i="19" s="1"/>
  <c r="P48" i="19"/>
  <c r="O48" i="19" s="1"/>
  <c r="P47" i="19"/>
  <c r="O47" i="19" s="1"/>
  <c r="P46" i="19"/>
  <c r="O46" i="19" s="1"/>
  <c r="P45" i="19"/>
  <c r="P44" i="19"/>
  <c r="P84" i="19"/>
  <c r="P82" i="19"/>
  <c r="P81" i="19"/>
  <c r="P80" i="19"/>
  <c r="O80" i="19" s="1"/>
  <c r="P17" i="19"/>
  <c r="O17" i="19" s="1"/>
  <c r="P16" i="19"/>
  <c r="P15" i="19"/>
  <c r="O15" i="19" s="1"/>
  <c r="P14" i="19"/>
  <c r="O14" i="19" s="1"/>
  <c r="P13" i="19"/>
  <c r="P12" i="19"/>
  <c r="O12" i="19" s="1"/>
  <c r="P11" i="19"/>
  <c r="P10" i="19"/>
  <c r="O10" i="19" s="1"/>
  <c r="P35" i="19"/>
  <c r="O35" i="19" s="1"/>
  <c r="P37" i="19"/>
  <c r="O37" i="19" s="1"/>
  <c r="P36" i="19"/>
  <c r="P34" i="19"/>
  <c r="O34" i="19" s="1"/>
  <c r="P33" i="19"/>
  <c r="O33" i="19" s="1"/>
  <c r="P32" i="19"/>
  <c r="P31" i="19"/>
  <c r="O31" i="19" s="1"/>
  <c r="P30" i="19"/>
  <c r="O30" i="19" s="1"/>
  <c r="P29" i="19"/>
  <c r="P28" i="19"/>
  <c r="O28" i="19" s="1"/>
  <c r="P27" i="19"/>
  <c r="O27" i="19" s="1"/>
  <c r="P43" i="19"/>
  <c r="O43" i="19" s="1"/>
  <c r="P42" i="19"/>
  <c r="P41" i="19"/>
  <c r="O41" i="19" s="1"/>
  <c r="P40" i="19"/>
  <c r="O40" i="19" s="1"/>
  <c r="P39" i="19"/>
  <c r="P38" i="19"/>
  <c r="O38" i="19" s="1"/>
  <c r="P26" i="19"/>
  <c r="O26" i="19" s="1"/>
  <c r="P25" i="19"/>
  <c r="P24" i="19"/>
  <c r="P23" i="19"/>
  <c r="O23" i="19" s="1"/>
  <c r="P22" i="19"/>
  <c r="O22" i="19" s="1"/>
  <c r="P21" i="19"/>
  <c r="O21" i="19" s="1"/>
  <c r="P20" i="19"/>
  <c r="P19" i="19"/>
  <c r="P18" i="19"/>
  <c r="P9" i="19"/>
  <c r="O9" i="19" s="1"/>
  <c r="P8" i="19"/>
  <c r="O8" i="19" s="1"/>
  <c r="P7" i="19"/>
  <c r="O7" i="19" s="1"/>
  <c r="P6" i="19"/>
  <c r="P5" i="19"/>
  <c r="P4" i="19"/>
  <c r="P3" i="19"/>
  <c r="R9" i="35"/>
  <c r="U9" i="35"/>
  <c r="T9" i="35" s="1"/>
  <c r="O45" i="19"/>
  <c r="R7" i="36"/>
  <c r="T7" i="36" s="1"/>
  <c r="F10" i="39"/>
  <c r="O118" i="19"/>
  <c r="U8" i="36"/>
  <c r="O112" i="19"/>
  <c r="O78" i="19"/>
  <c r="O60" i="19"/>
  <c r="O44" i="19"/>
  <c r="O132" i="19"/>
  <c r="N7" i="25"/>
  <c r="R8" i="32"/>
  <c r="Q8" i="32" s="1"/>
  <c r="N11" i="37"/>
  <c r="O6" i="19"/>
  <c r="F7" i="39"/>
  <c r="U10" i="38"/>
  <c r="O64" i="19"/>
  <c r="O131" i="19"/>
  <c r="N7" i="37"/>
  <c r="R11" i="38"/>
  <c r="T11" i="38" s="1"/>
  <c r="O93" i="19"/>
  <c r="O58" i="19"/>
  <c r="O68" i="19"/>
  <c r="O82" i="19"/>
  <c r="O5" i="19"/>
  <c r="N19" i="25"/>
  <c r="R11" i="36"/>
  <c r="T11" i="36" s="1"/>
  <c r="U11" i="36" s="1"/>
  <c r="F11" i="37"/>
  <c r="H8" i="37"/>
  <c r="O96" i="19"/>
  <c r="O127" i="19"/>
  <c r="O105" i="19"/>
  <c r="O42" i="19"/>
  <c r="O17" i="32"/>
  <c r="O81" i="19"/>
  <c r="O25" i="19"/>
  <c r="N9" i="25"/>
  <c r="P9" i="37"/>
  <c r="R9" i="37" s="1"/>
  <c r="S9" i="37" s="1"/>
  <c r="U9" i="36"/>
  <c r="U11" i="38"/>
  <c r="F10" i="36"/>
  <c r="F10" i="37"/>
  <c r="O24" i="19"/>
  <c r="O139" i="19"/>
  <c r="P9" i="36"/>
  <c r="P12" i="37"/>
  <c r="R12" i="37" s="1"/>
  <c r="P62" i="19"/>
  <c r="P2" i="19"/>
  <c r="N24" i="25"/>
  <c r="N21" i="25"/>
  <c r="N23" i="25"/>
  <c r="N6" i="25"/>
  <c r="N18" i="25"/>
  <c r="N11" i="25"/>
  <c r="N8" i="25"/>
  <c r="N20" i="25"/>
  <c r="N22" i="25"/>
  <c r="N17" i="25"/>
  <c r="N10" i="25"/>
  <c r="N12" i="25"/>
  <c r="P83" i="19"/>
  <c r="P121" i="19"/>
  <c r="P140" i="19"/>
  <c r="U7" i="35"/>
  <c r="R7" i="35"/>
  <c r="U7" i="38"/>
  <c r="T8" i="35"/>
  <c r="W8" i="35"/>
  <c r="P10" i="28"/>
  <c r="S10" i="28"/>
  <c r="O20" i="32"/>
  <c r="R20" i="32"/>
  <c r="Q20" i="32" s="1"/>
  <c r="U10" i="35"/>
  <c r="R10" i="35"/>
  <c r="O11" i="32"/>
  <c r="R11" i="32"/>
  <c r="Q11" i="32" s="1"/>
  <c r="S8" i="28"/>
  <c r="P8" i="28"/>
  <c r="O10" i="32"/>
  <c r="R10" i="32"/>
  <c r="Q10" i="32" s="1"/>
  <c r="O9" i="32"/>
  <c r="P8" i="38"/>
  <c r="U7" i="36"/>
  <c r="N8" i="37"/>
  <c r="P8" i="37"/>
  <c r="R8" i="37" s="1"/>
  <c r="U8" i="38"/>
  <c r="S7" i="28"/>
  <c r="R11" i="35"/>
  <c r="U11" i="35"/>
  <c r="R12" i="38"/>
  <c r="T12" i="38" s="1"/>
  <c r="U12" i="38" s="1"/>
  <c r="S10" i="37"/>
  <c r="P9" i="28"/>
  <c r="S9" i="28"/>
  <c r="O21" i="32"/>
  <c r="R8" i="35"/>
  <c r="F7" i="36"/>
  <c r="F9" i="39"/>
  <c r="I9" i="39"/>
  <c r="H11" i="36"/>
  <c r="J11" i="36" s="1"/>
  <c r="I8" i="39"/>
  <c r="F12" i="37"/>
  <c r="P10" i="37"/>
  <c r="R10" i="37" s="1"/>
  <c r="R19" i="32"/>
  <c r="Q19" i="32" s="1"/>
  <c r="O19" i="32"/>
  <c r="S12" i="37"/>
  <c r="U11" i="28"/>
  <c r="R11" i="28"/>
  <c r="R9" i="38"/>
  <c r="T9" i="38" s="1"/>
  <c r="U9" i="38" s="1"/>
  <c r="R10" i="36"/>
  <c r="T10" i="36" s="1"/>
  <c r="W9" i="35" l="1"/>
  <c r="O134" i="19"/>
  <c r="O124" i="19"/>
  <c r="O116" i="19"/>
  <c r="O108" i="19"/>
  <c r="O99" i="19"/>
  <c r="O67" i="19"/>
  <c r="O61" i="19"/>
  <c r="O52" i="19"/>
  <c r="O84" i="19"/>
  <c r="O16" i="19"/>
  <c r="O13" i="19"/>
  <c r="O11" i="19"/>
  <c r="O36" i="19"/>
  <c r="O32" i="19"/>
  <c r="O29" i="19"/>
  <c r="O39" i="19"/>
  <c r="O20" i="19"/>
  <c r="O19" i="19"/>
  <c r="O18" i="19"/>
  <c r="O4" i="19"/>
  <c r="O3" i="19"/>
  <c r="O83" i="19"/>
  <c r="U10" i="36"/>
  <c r="O140" i="19"/>
  <c r="S8" i="37"/>
  <c r="O121" i="19"/>
  <c r="O62" i="19"/>
  <c r="O2" i="19"/>
  <c r="R8" i="28"/>
  <c r="U8" i="28"/>
  <c r="U10" i="28"/>
  <c r="R10" i="28"/>
  <c r="W11" i="35"/>
  <c r="T11" i="35"/>
  <c r="T10" i="35"/>
  <c r="W10" i="35"/>
  <c r="R9" i="28"/>
  <c r="U9" i="28"/>
  <c r="U7" i="28"/>
  <c r="R7" i="28"/>
  <c r="W7" i="35"/>
  <c r="T7" i="35"/>
</calcChain>
</file>

<file path=xl/sharedStrings.xml><?xml version="1.0" encoding="utf-8"?>
<sst xmlns="http://schemas.openxmlformats.org/spreadsheetml/2006/main" count="3410" uniqueCount="516">
  <si>
    <t>A</t>
  </si>
  <si>
    <t>B</t>
  </si>
  <si>
    <t>C</t>
  </si>
  <si>
    <t>BN</t>
  </si>
  <si>
    <t>BI</t>
  </si>
  <si>
    <t>Medley</t>
  </si>
  <si>
    <t>Solo</t>
  </si>
  <si>
    <t>2 Baton</t>
  </si>
  <si>
    <t>3 Baton</t>
  </si>
  <si>
    <t>Duet</t>
  </si>
  <si>
    <t>SMALL PRIMARY</t>
  </si>
  <si>
    <t>LARGE PRIMARY</t>
  </si>
  <si>
    <t>SMALL JUVENILE</t>
  </si>
  <si>
    <t>LARGE JUVENILE</t>
  </si>
  <si>
    <t>SMALL JUNIOR</t>
  </si>
  <si>
    <t>LARGE JUNIOR</t>
  </si>
  <si>
    <t>SMALL SENIOR</t>
  </si>
  <si>
    <t>LARGE SENIOR</t>
  </si>
  <si>
    <r>
      <t xml:space="preserve">PLACEMENT </t>
    </r>
    <r>
      <rPr>
        <sz val="11"/>
        <color theme="1"/>
        <rFont val="Calibri"/>
        <family val="2"/>
        <scheme val="minor"/>
      </rPr>
      <t>sort row</t>
    </r>
  </si>
  <si>
    <t>Drop Down - group page</t>
  </si>
  <si>
    <t>DROP DOWN - IND &amp; DUET page</t>
  </si>
  <si>
    <t>EVENTS</t>
  </si>
  <si>
    <t>Forward Motion I</t>
  </si>
  <si>
    <t>Forward Motion II</t>
  </si>
  <si>
    <t>2 Baton I</t>
  </si>
  <si>
    <t>2 Baton II</t>
  </si>
  <si>
    <t>DANCE TWIRL TEAM</t>
  </si>
  <si>
    <t>POM POM TEAM</t>
  </si>
  <si>
    <t>Medley I</t>
  </si>
  <si>
    <t>Medley II</t>
  </si>
  <si>
    <t>Solo I</t>
  </si>
  <si>
    <t>Solo II</t>
  </si>
  <si>
    <t>OPEN</t>
  </si>
  <si>
    <t>TWIRL TEAM</t>
  </si>
  <si>
    <t>FREESTYLE TEAM</t>
  </si>
  <si>
    <t>ARTISTIC GROUP</t>
  </si>
  <si>
    <t>PRE COMPETITIVE</t>
  </si>
  <si>
    <t>Pre-Competitive Event</t>
  </si>
  <si>
    <t>Judge Name</t>
  </si>
  <si>
    <t>BA</t>
  </si>
  <si>
    <t>COMPETITIVE</t>
  </si>
  <si>
    <t>WBTF</t>
  </si>
  <si>
    <t>Basic March I</t>
  </si>
  <si>
    <t>Basic March II</t>
  </si>
  <si>
    <t>SET</t>
  </si>
  <si>
    <t>Compulsories</t>
  </si>
  <si>
    <t>CLUB CODE</t>
  </si>
  <si>
    <t>Penalty</t>
  </si>
  <si>
    <t>PLACE</t>
  </si>
  <si>
    <t>J1 Gross</t>
  </si>
  <si>
    <t>J1 Net</t>
  </si>
  <si>
    <t>J1 Rank</t>
  </si>
  <si>
    <t>J2 Gross</t>
  </si>
  <si>
    <t>J2 Net</t>
  </si>
  <si>
    <t>J2 Rank</t>
  </si>
  <si>
    <t>RANK TOTAL</t>
  </si>
  <si>
    <t>TIE BREAK</t>
  </si>
  <si>
    <t>X-Strut</t>
  </si>
  <si>
    <t>MINOR EVENTS</t>
  </si>
  <si>
    <t>EVENT</t>
  </si>
  <si>
    <t>GROUP NAME</t>
  </si>
  <si>
    <t>DATE</t>
  </si>
  <si>
    <t>Solo Dance I</t>
  </si>
  <si>
    <t>Solo Dance II</t>
  </si>
  <si>
    <t>Solo Dance</t>
  </si>
  <si>
    <t>GROUP I</t>
  </si>
  <si>
    <t>GROUP II</t>
  </si>
  <si>
    <t>TWIRL TEAM (Gloria)</t>
  </si>
  <si>
    <t>TWIRLING CORPS</t>
  </si>
  <si>
    <t>PRE COMPETITIVE LETTER GRADE</t>
  </si>
  <si>
    <t>LEVEL</t>
  </si>
  <si>
    <t>DIVISION</t>
  </si>
  <si>
    <t>D</t>
  </si>
  <si>
    <t>LANE 1</t>
  </si>
  <si>
    <t>LANE 2</t>
  </si>
  <si>
    <t>GRADED EVENTS C &amp; BN</t>
  </si>
  <si>
    <t>Bronze</t>
  </si>
  <si>
    <t>Silver</t>
  </si>
  <si>
    <t>Gold</t>
  </si>
  <si>
    <t>Diamond</t>
  </si>
  <si>
    <t>ATHLETE</t>
  </si>
  <si>
    <t>Placement</t>
  </si>
  <si>
    <t>LEVEL Column F</t>
  </si>
  <si>
    <t>RE Total</t>
  </si>
  <si>
    <t>GROSS Total</t>
  </si>
  <si>
    <t>Short Program</t>
  </si>
  <si>
    <t>Senior A</t>
  </si>
  <si>
    <t>ELITE</t>
  </si>
  <si>
    <t>Column E</t>
  </si>
  <si>
    <t>Column A</t>
  </si>
  <si>
    <t>Artistic Twirl</t>
  </si>
  <si>
    <t>Artistic Pair</t>
  </si>
  <si>
    <t>IBTF</t>
  </si>
  <si>
    <t>LANE</t>
  </si>
  <si>
    <t>AGE DIVISION</t>
  </si>
  <si>
    <t>JUDGE NAME</t>
  </si>
  <si>
    <t>GROSS SCORE</t>
  </si>
  <si>
    <t>PENALTY</t>
  </si>
  <si>
    <t>Lane</t>
  </si>
  <si>
    <t>Athlete</t>
  </si>
  <si>
    <t>Club</t>
  </si>
  <si>
    <t>Date</t>
  </si>
  <si>
    <t>Competition</t>
  </si>
  <si>
    <t>Judge name</t>
  </si>
  <si>
    <t xml:space="preserve"> </t>
  </si>
  <si>
    <t>Soloist</t>
  </si>
  <si>
    <t>Freestyle</t>
  </si>
  <si>
    <t>SET B=</t>
  </si>
  <si>
    <t>SET A=</t>
  </si>
  <si>
    <t>1, 4, 6, 8, 9, 11, 14, 15</t>
  </si>
  <si>
    <t>2, 3, 5, 7, 10, 12, 13, 14</t>
  </si>
  <si>
    <t>MOVE UP Table</t>
  </si>
  <si>
    <t>E</t>
  </si>
  <si>
    <t>N</t>
  </si>
  <si>
    <t>Score</t>
  </si>
  <si>
    <t>Value</t>
  </si>
  <si>
    <t>VG</t>
  </si>
  <si>
    <t>G</t>
  </si>
  <si>
    <t>Range Low</t>
  </si>
  <si>
    <t>Range High</t>
  </si>
  <si>
    <t>Final Grade</t>
  </si>
  <si>
    <t>PRECOMP Tables</t>
  </si>
  <si>
    <t>Caption 1</t>
  </si>
  <si>
    <t>Caption 2</t>
  </si>
  <si>
    <t>Caption 3</t>
  </si>
  <si>
    <t>Caption 4</t>
  </si>
  <si>
    <t>Caption 5</t>
  </si>
  <si>
    <t>Caption 6</t>
  </si>
  <si>
    <r>
      <t xml:space="preserve">Proficiency Ribbon </t>
    </r>
    <r>
      <rPr>
        <b/>
        <sz val="9"/>
        <color rgb="FFC00000"/>
        <rFont val="Calibri"/>
        <family val="2"/>
        <scheme val="minor"/>
      </rPr>
      <t>FORMULA</t>
    </r>
  </si>
  <si>
    <r>
      <t>Total Points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FORMULA</t>
    </r>
  </si>
  <si>
    <t>BN COMPULSORIES</t>
  </si>
  <si>
    <t>Judge:</t>
  </si>
  <si>
    <t>Competition:</t>
  </si>
  <si>
    <t>Date:</t>
  </si>
  <si>
    <t>BN Compulsories</t>
  </si>
  <si>
    <t>Youth BA</t>
  </si>
  <si>
    <t>Youth A</t>
  </si>
  <si>
    <t>Junior BA</t>
  </si>
  <si>
    <t>Junior A</t>
  </si>
  <si>
    <t>Senior BA</t>
  </si>
  <si>
    <t>Age Division</t>
  </si>
  <si>
    <t>Place</t>
  </si>
  <si>
    <t>Baton</t>
  </si>
  <si>
    <t>Body</t>
  </si>
  <si>
    <t>Copy and Paste the group events from the set system onto this page</t>
  </si>
  <si>
    <t>Judge 1 name</t>
  </si>
  <si>
    <t>Judge 2 name</t>
  </si>
  <si>
    <t>General Effect</t>
  </si>
  <si>
    <t>Choreo &amp; Design</t>
  </si>
  <si>
    <t>Enter the Judges' names as assigned for caption scoring</t>
  </si>
  <si>
    <t>WBTF ARTISTIC GROUP</t>
  </si>
  <si>
    <t>GROUP EVENT &amp; DIVISION</t>
  </si>
  <si>
    <t>WBTF Artistic Group</t>
  </si>
  <si>
    <t>Juvenile BI</t>
  </si>
  <si>
    <t>Junior BI</t>
  </si>
  <si>
    <t>Senior BI</t>
  </si>
  <si>
    <t>Collegiate BI</t>
  </si>
  <si>
    <t>Total Points</t>
  </si>
  <si>
    <t>Proficiency Ribbon</t>
  </si>
  <si>
    <t>Composition 9</t>
  </si>
  <si>
    <t>Performance 10</t>
  </si>
  <si>
    <t>*EVENT</t>
  </si>
  <si>
    <t>*m_age division</t>
  </si>
  <si>
    <t>NET SCORE</t>
  </si>
  <si>
    <r>
      <t xml:space="preserve">m_event                             </t>
    </r>
    <r>
      <rPr>
        <b/>
        <i/>
        <sz val="9"/>
        <color rgb="FFFF0000"/>
        <rFont val="Calibri"/>
        <family val="2"/>
        <scheme val="minor"/>
      </rPr>
      <t>DO NOT USE                               HIDE COLUMN</t>
    </r>
  </si>
  <si>
    <r>
      <t xml:space="preserve">MOVE-UP </t>
    </r>
    <r>
      <rPr>
        <b/>
        <sz val="11"/>
        <color rgb="FFC00000"/>
        <rFont val="Calibri"/>
        <family val="2"/>
        <scheme val="minor"/>
      </rPr>
      <t>FORMULA</t>
    </r>
  </si>
  <si>
    <t>Collegiate BA</t>
  </si>
  <si>
    <t>Set</t>
  </si>
  <si>
    <t>Division</t>
  </si>
  <si>
    <t>BI - SET A &amp; B Combined</t>
  </si>
  <si>
    <r>
      <t xml:space="preserve">BI COMPULSORIES - </t>
    </r>
    <r>
      <rPr>
        <b/>
        <sz val="12"/>
        <color rgb="FFC00000"/>
        <rFont val="Calibri"/>
        <family val="2"/>
        <scheme val="minor"/>
      </rPr>
      <t>SET A</t>
    </r>
  </si>
  <si>
    <r>
      <t xml:space="preserve">BI COMPULSORIES - </t>
    </r>
    <r>
      <rPr>
        <b/>
        <sz val="12"/>
        <color rgb="FFC00000"/>
        <rFont val="Calibri"/>
        <family val="2"/>
        <scheme val="minor"/>
      </rPr>
      <t>SET B</t>
    </r>
  </si>
  <si>
    <t>PAIR</t>
  </si>
  <si>
    <t>Juvenile BA</t>
  </si>
  <si>
    <t>Determine either Set A or B</t>
  </si>
  <si>
    <t>COMPETITION NAME(S)</t>
  </si>
  <si>
    <t>Stand alone event - single judged</t>
  </si>
  <si>
    <t>BI Compulsories</t>
  </si>
  <si>
    <t>BI Compulsories - Combined Sets A &amp; B</t>
  </si>
  <si>
    <t>6a.</t>
  </si>
  <si>
    <t>6b.</t>
  </si>
  <si>
    <t>6 AVG</t>
  </si>
  <si>
    <t>C&amp;P Judge:</t>
  </si>
  <si>
    <t>Total Penalties</t>
  </si>
  <si>
    <t>Name</t>
  </si>
  <si>
    <t xml:space="preserve">RE Judge: </t>
  </si>
  <si>
    <t>% Total</t>
  </si>
  <si>
    <t>Average</t>
  </si>
  <si>
    <t>Total Score</t>
  </si>
  <si>
    <t>AVG Score</t>
  </si>
  <si>
    <t>Short Program &amp; Freestyle</t>
  </si>
  <si>
    <t>Compulsories &amp; Freestyle</t>
  </si>
  <si>
    <t>Compulsory Scores</t>
  </si>
  <si>
    <t>CLUB</t>
  </si>
  <si>
    <t>CODE</t>
  </si>
  <si>
    <t>Judge 2</t>
  </si>
  <si>
    <t>Comp Total</t>
  </si>
  <si>
    <t>Comp %</t>
  </si>
  <si>
    <t>Judge 1</t>
  </si>
  <si>
    <t>Component</t>
  </si>
  <si>
    <t xml:space="preserve"> /16</t>
  </si>
  <si>
    <t>Net Score</t>
  </si>
  <si>
    <t>TM</t>
  </si>
  <si>
    <t>AE</t>
  </si>
  <si>
    <t>Total FS score</t>
  </si>
  <si>
    <t>is /# Judges</t>
  </si>
  <si>
    <t>Total Penalty</t>
  </si>
  <si>
    <t>drop (x .75)</t>
  </si>
  <si>
    <t>NET</t>
  </si>
  <si>
    <t>Total</t>
  </si>
  <si>
    <t>Composite</t>
  </si>
  <si>
    <t>Judge 1 Name</t>
  </si>
  <si>
    <t>Judge 2 Name</t>
  </si>
  <si>
    <t>Code</t>
  </si>
  <si>
    <t>Total RE</t>
  </si>
  <si>
    <t>and /16</t>
  </si>
  <si>
    <t>Judge</t>
  </si>
  <si>
    <t>NET Score</t>
  </si>
  <si>
    <t>WBTF PAIR</t>
  </si>
  <si>
    <t>C&amp;P Total</t>
  </si>
  <si>
    <t>plus C&amp;P</t>
  </si>
  <si>
    <t xml:space="preserve">PAIR </t>
  </si>
  <si>
    <t>AVG</t>
  </si>
  <si>
    <t>Judge AVG</t>
  </si>
  <si>
    <t>*NET SCORE</t>
  </si>
  <si>
    <t>*MOVE UP</t>
  </si>
  <si>
    <r>
      <rPr>
        <b/>
        <sz val="11"/>
        <rFont val="Calibri"/>
        <family val="2"/>
        <scheme val="minor"/>
      </rPr>
      <t xml:space="preserve">LEVEL C </t>
    </r>
    <r>
      <rPr>
        <b/>
        <i/>
        <sz val="9"/>
        <color rgb="FFC00000"/>
        <rFont val="Calibri"/>
        <family val="2"/>
        <scheme val="minor"/>
      </rPr>
      <t>GRADED   EVENT</t>
    </r>
  </si>
  <si>
    <r>
      <rPr>
        <b/>
        <sz val="11"/>
        <rFont val="Calibri"/>
        <family val="2"/>
        <scheme val="minor"/>
      </rPr>
      <t xml:space="preserve">LEVEL BN </t>
    </r>
    <r>
      <rPr>
        <b/>
        <i/>
        <sz val="9"/>
        <color rgb="FFC00000"/>
        <rFont val="Calibri"/>
        <family val="2"/>
        <scheme val="minor"/>
      </rPr>
      <t>GRADED   EVENT</t>
    </r>
  </si>
  <si>
    <t>Gross Score</t>
  </si>
  <si>
    <t>Stand alone event - 1 or 2 Judges</t>
  </si>
  <si>
    <t>Stand alone event - 2 or 3 Judges</t>
  </si>
  <si>
    <t>% Score</t>
  </si>
  <si>
    <t>Comp TOTAL</t>
  </si>
  <si>
    <t>If you only have one judge scoring groups, enter "0.00" for Judge 2 Columns and hide prior to printing results</t>
  </si>
  <si>
    <t>Judge 1                                         LeeAnn Wilson, Ontario</t>
  </si>
  <si>
    <t>Judge 2                                    Debbie Middleton, New Brunswick</t>
  </si>
  <si>
    <t>Judge 3                                      Dana Peteleski, Manitoba</t>
  </si>
  <si>
    <t>Judge 4                                      Wendy Cruickshank, Alberta</t>
  </si>
  <si>
    <t>PRE EVENT</t>
  </si>
  <si>
    <t>Open Compulsory JUV BN</t>
  </si>
  <si>
    <t>Alexis Francis</t>
  </si>
  <si>
    <t>Zoé Noel</t>
  </si>
  <si>
    <t>Ashanti Germain</t>
  </si>
  <si>
    <t>Katiana Blanchard</t>
  </si>
  <si>
    <t>Livianna McKinnon</t>
  </si>
  <si>
    <t>Katerina Warren</t>
  </si>
  <si>
    <t>Kwynn Bamberger</t>
  </si>
  <si>
    <t>Open Compulsory SR BI</t>
  </si>
  <si>
    <t>Martina Noel</t>
  </si>
  <si>
    <t>Olivia Robichaud</t>
  </si>
  <si>
    <t>Khloe Savoie</t>
  </si>
  <si>
    <t>Sophie Boomer-Searle</t>
  </si>
  <si>
    <t>Callie-Rose LeClair-Savoie</t>
  </si>
  <si>
    <t>Bennett Manson</t>
  </si>
  <si>
    <t>Nori Manson</t>
  </si>
  <si>
    <t>Tesfa Cruttwell</t>
  </si>
  <si>
    <t>Na'zariah Dacey</t>
  </si>
  <si>
    <t>Flavie Richard</t>
  </si>
  <si>
    <t>Alice Shortall</t>
  </si>
  <si>
    <t>Open Compulsory COLL BI</t>
  </si>
  <si>
    <t>Brynnlee Priest</t>
  </si>
  <si>
    <t>Adelle Hudson</t>
  </si>
  <si>
    <t>Cadence Wantanabe</t>
  </si>
  <si>
    <t>Rebecca Crosby</t>
  </si>
  <si>
    <t>Brya Martin</t>
  </si>
  <si>
    <t>Desiray Mitchell</t>
  </si>
  <si>
    <t>Aveea De Wolfe</t>
  </si>
  <si>
    <t>Freya Drake</t>
  </si>
  <si>
    <t>Madison Stone</t>
  </si>
  <si>
    <t>Abigail Francis</t>
  </si>
  <si>
    <t>Compulsory JR BI</t>
  </si>
  <si>
    <t>Ava Russell</t>
  </si>
  <si>
    <t>Meghan Richard LeBlanc</t>
  </si>
  <si>
    <t>Mia-Belle Gould</t>
  </si>
  <si>
    <t>Joeve Breault Palmer</t>
  </si>
  <si>
    <t>Madison J. Robichaud</t>
  </si>
  <si>
    <t>Audrée Riopel</t>
  </si>
  <si>
    <t>Compulsory SR BI</t>
  </si>
  <si>
    <t>Brooke Costain</t>
  </si>
  <si>
    <t xml:space="preserve">Addyson Arsenault </t>
  </si>
  <si>
    <t>Ariel Stymiest</t>
  </si>
  <si>
    <t>Marissa Caissie</t>
  </si>
  <si>
    <t>Danika Breau Patrice</t>
  </si>
  <si>
    <t>Sharlet Carroll</t>
  </si>
  <si>
    <t>Sadie Russell</t>
  </si>
  <si>
    <t>Elora Wheaton</t>
  </si>
  <si>
    <t>Chloé Gauvin</t>
  </si>
  <si>
    <t>Genève Rousselle</t>
  </si>
  <si>
    <t>Aubrey LeBlanc</t>
  </si>
  <si>
    <t>Janie Ouellette</t>
  </si>
  <si>
    <t>Celeste Breau</t>
  </si>
  <si>
    <t>Maddison Denne</t>
  </si>
  <si>
    <t>Madison E. Robichaud</t>
  </si>
  <si>
    <t>Lola Robertson</t>
  </si>
  <si>
    <t>Olivia Richard</t>
  </si>
  <si>
    <t>Short Program JR BA</t>
  </si>
  <si>
    <t>Madeleine Blanchard</t>
  </si>
  <si>
    <t>Valika Allain</t>
  </si>
  <si>
    <t>Short Program SR BA</t>
  </si>
  <si>
    <t>Lucy Gray</t>
  </si>
  <si>
    <t>Addyson Arsenault</t>
  </si>
  <si>
    <t>Sophie Babineau</t>
  </si>
  <si>
    <t>Clara Stanert</t>
  </si>
  <si>
    <t>Short Program COLL BA</t>
  </si>
  <si>
    <t>Véronique Lagacé</t>
  </si>
  <si>
    <t>Short Program SENIOR A</t>
  </si>
  <si>
    <t>Brianna Middleton</t>
  </si>
  <si>
    <t xml:space="preserve">Katerina Warren </t>
  </si>
  <si>
    <t>Medley  I</t>
  </si>
  <si>
    <t>Aveea De Wofe</t>
  </si>
  <si>
    <t>Maddison Stone</t>
  </si>
  <si>
    <t>Medley  II</t>
  </si>
  <si>
    <t>2Baton II</t>
  </si>
  <si>
    <t>Judge 2                                            Wendy Cruickshank, Alberta</t>
  </si>
  <si>
    <t>Judge 3                                           Dana Peteleski, Manitoba</t>
  </si>
  <si>
    <t>TEAMS</t>
  </si>
  <si>
    <t>DTT - Juv"C"Lg-Graded</t>
  </si>
  <si>
    <t>Palladio</t>
  </si>
  <si>
    <t>Queen</t>
  </si>
  <si>
    <t>Rule the World</t>
  </si>
  <si>
    <t>DTT - Junior "B" Small</t>
  </si>
  <si>
    <t>DTT - Senior "B" Small</t>
  </si>
  <si>
    <t>Lotto</t>
  </si>
  <si>
    <t>Mona Lisa</t>
  </si>
  <si>
    <t>X-STRUT</t>
  </si>
  <si>
    <t>Open Senior</t>
  </si>
  <si>
    <t>Open Junior</t>
  </si>
  <si>
    <t>MEDLEY</t>
  </si>
  <si>
    <t>Medley 7-8 "C" - Graded</t>
  </si>
  <si>
    <t>Medley 9-11 "BN"- Graded</t>
  </si>
  <si>
    <t>Medley 9-11 "C"- Graded</t>
  </si>
  <si>
    <t>Adele Allain</t>
  </si>
  <si>
    <t>Isabel Parker</t>
  </si>
  <si>
    <t>Olivia Benoit</t>
  </si>
  <si>
    <t>Ellie Roberts</t>
  </si>
  <si>
    <t>Medley 12-14 "BN"</t>
  </si>
  <si>
    <t>Maelie Savoie</t>
  </si>
  <si>
    <t>Medley 12-14 "C"</t>
  </si>
  <si>
    <t>Ginny Greenaway-Tompkins</t>
  </si>
  <si>
    <t>Ellie LeClair</t>
  </si>
  <si>
    <t>Valérie LeBlanc</t>
  </si>
  <si>
    <t>Maeva Savoie</t>
  </si>
  <si>
    <t>Anastasiia Dzyuba</t>
  </si>
  <si>
    <t>Olivia Keith</t>
  </si>
  <si>
    <t>Chloe Turnbull</t>
  </si>
  <si>
    <t>Angélie Bernard</t>
  </si>
  <si>
    <t>Kelsie Robichaud</t>
  </si>
  <si>
    <t>Emma Comeau</t>
  </si>
  <si>
    <t>Taya Untura</t>
  </si>
  <si>
    <t>Medley 12-14 "BI"</t>
  </si>
  <si>
    <t>Uliana Soloviova</t>
  </si>
  <si>
    <t>Medley 15-17 "BN"</t>
  </si>
  <si>
    <t>Xavier Bernard</t>
  </si>
  <si>
    <t>Eliza Savoie</t>
  </si>
  <si>
    <t>Chloé Godin</t>
  </si>
  <si>
    <t>Noémie Savoie</t>
  </si>
  <si>
    <t>Medley 15-17 "BI"</t>
  </si>
  <si>
    <t>Medley 15-17 "BA"</t>
  </si>
  <si>
    <t>Diana Phillips</t>
  </si>
  <si>
    <t>Medley 18+ "BA"</t>
  </si>
  <si>
    <t>Medley 18+ "A"</t>
  </si>
  <si>
    <t>SOLO / DUET</t>
  </si>
  <si>
    <t>Solo 9-11 "C" - Graded</t>
  </si>
  <si>
    <t>Solo 7-8 "C" - Graded</t>
  </si>
  <si>
    <t>Solo 12-14 "C"</t>
  </si>
  <si>
    <t>Solo 15-17 "BN"</t>
  </si>
  <si>
    <t>Solo 18+ "BN"</t>
  </si>
  <si>
    <t>Solo 12-14 "BN"</t>
  </si>
  <si>
    <t>Solo 9-11 "BN"- Graded</t>
  </si>
  <si>
    <t>Solo 15-17 "BI"</t>
  </si>
  <si>
    <t>Solo 12-14 "BI"</t>
  </si>
  <si>
    <t>Solo 15-17 "BA"</t>
  </si>
  <si>
    <t>Solo 18+ "A"</t>
  </si>
  <si>
    <t>Duet 29-34 "C"</t>
  </si>
  <si>
    <t>Duet 23-28 "BN"</t>
  </si>
  <si>
    <t>Solo 18+ "BI"</t>
  </si>
  <si>
    <t>E. Savoie &amp; K. Robichaud</t>
  </si>
  <si>
    <t>N. Savoie &amp; M. Savoie</t>
  </si>
  <si>
    <t>Duet 29-34 "BA"</t>
  </si>
  <si>
    <t>V. Allain &amp; D. Phillips</t>
  </si>
  <si>
    <t>L. Gray &amp; S. Babineau</t>
  </si>
  <si>
    <t>M. Blanchard &amp; M. Gould</t>
  </si>
  <si>
    <t>2-BATON / 3-BATON</t>
  </si>
  <si>
    <t>2-Baton 12-14 "BN"</t>
  </si>
  <si>
    <t>2-Baton 9-11 "C" - Graded</t>
  </si>
  <si>
    <t>2-Baton 7-8 "C" - Graded</t>
  </si>
  <si>
    <t>2-Baton 12-14 "C"</t>
  </si>
  <si>
    <t>2-Baton 15-17 "BN"</t>
  </si>
  <si>
    <t>2-Baton 15-17 "BI"</t>
  </si>
  <si>
    <t>2-Baton 12-14 "BI"</t>
  </si>
  <si>
    <t>2-Baton 15-17 "BA"</t>
  </si>
  <si>
    <t>2-Baton 18+ "BI"</t>
  </si>
  <si>
    <t>2-Baton 12-14 "BA"</t>
  </si>
  <si>
    <t>2-Baton 18+ "A"</t>
  </si>
  <si>
    <t>BREAK - 5 minutes</t>
  </si>
  <si>
    <t>3-Baton 15-17 "BI"</t>
  </si>
  <si>
    <t>3-Baton 12-14 "BN"</t>
  </si>
  <si>
    <t>3-Baton 15-17 "BA"</t>
  </si>
  <si>
    <t>3-Baton 18+ "A"</t>
  </si>
  <si>
    <t>SOLO DANCE</t>
  </si>
  <si>
    <t>Solo Dance 12-14 "C"</t>
  </si>
  <si>
    <r>
      <t xml:space="preserve">Solo Dance 7-8 "C"- </t>
    </r>
    <r>
      <rPr>
        <b/>
        <u/>
        <sz val="10"/>
        <rFont val="Arial"/>
        <family val="2"/>
      </rPr>
      <t>Graded</t>
    </r>
  </si>
  <si>
    <t>Solo Dance 9-11 "C"-Graded</t>
  </si>
  <si>
    <t>Solo Dance 18+ "BN"</t>
  </si>
  <si>
    <t>Solo Dance 12-14 "BN"</t>
  </si>
  <si>
    <t>Solo Dance 15-17 "BN"</t>
  </si>
  <si>
    <t>Solo Dance 12-14 "BI"</t>
  </si>
  <si>
    <t>Solo Dance 15-17 "BI"</t>
  </si>
  <si>
    <t>Solo Dance 15-17 "BA"</t>
  </si>
  <si>
    <t>Solo Dance 18+ "BI"</t>
  </si>
  <si>
    <t>Solo Dance 15-17 "A"</t>
  </si>
  <si>
    <t>Solo Dance 18+ "A"</t>
  </si>
  <si>
    <t xml:space="preserve">FREESTYLE </t>
  </si>
  <si>
    <t>Freestyle Junior "BI"</t>
  </si>
  <si>
    <t>Freestyle Senior "BI"</t>
  </si>
  <si>
    <t>Freestyle Junior "BA"</t>
  </si>
  <si>
    <t>Freestyle Senior "BA"</t>
  </si>
  <si>
    <t>Freestyle Collegiate "BA"</t>
  </si>
  <si>
    <t>Freestyle Senior "A"</t>
  </si>
  <si>
    <t>Zoé Noël</t>
  </si>
  <si>
    <t>Khloé Savoie</t>
  </si>
  <si>
    <t>Céleste Breau</t>
  </si>
  <si>
    <t>ATLK</t>
  </si>
  <si>
    <t>Zoé LeBlanc</t>
  </si>
  <si>
    <t>Zoé Gallant</t>
  </si>
  <si>
    <t>ETIN</t>
  </si>
  <si>
    <t>Zoé Comeau</t>
  </si>
  <si>
    <t>Starr Melanson</t>
  </si>
  <si>
    <t>Sofia Collette</t>
  </si>
  <si>
    <t>Sharlett Carroll</t>
  </si>
  <si>
    <t>Sasha Dolynska</t>
  </si>
  <si>
    <t>EXP</t>
  </si>
  <si>
    <t>STAR</t>
  </si>
  <si>
    <t>Olivia Berrigan</t>
  </si>
  <si>
    <t>Olive Léger</t>
  </si>
  <si>
    <t>FBT</t>
  </si>
  <si>
    <t>Mirabelle Drisdelle</t>
  </si>
  <si>
    <t>Miguelle Richard</t>
  </si>
  <si>
    <t>Mélodie Furlotte</t>
  </si>
  <si>
    <t>Mélanie Thébeau</t>
  </si>
  <si>
    <t>Maude Rousselle</t>
  </si>
  <si>
    <t>Marie-Eve Léger</t>
  </si>
  <si>
    <t>Maïka Morin</t>
  </si>
  <si>
    <t>Maïka Cormier</t>
  </si>
  <si>
    <t>Maélie Savoie</t>
  </si>
  <si>
    <t>MacKenzie Jarvis</t>
  </si>
  <si>
    <t>Lyndsay Rudolph</t>
  </si>
  <si>
    <t>Kyra Blain</t>
  </si>
  <si>
    <t>Kloé Giant</t>
  </si>
  <si>
    <t>Julie Allain</t>
  </si>
  <si>
    <t>Josée Rousselle</t>
  </si>
  <si>
    <t>Joanna Zhang</t>
  </si>
  <si>
    <t>Jacqueline Kaufman</t>
  </si>
  <si>
    <t>Isabella Savoie</t>
  </si>
  <si>
    <t>Isabel Gri</t>
  </si>
  <si>
    <t>Gigi Robertson</t>
  </si>
  <si>
    <t>Gabriella Robichaud</t>
  </si>
  <si>
    <t>Emma Ringuette</t>
  </si>
  <si>
    <t>Emilie Blanchard</t>
  </si>
  <si>
    <t>Emilie Arsenault</t>
  </si>
  <si>
    <t>Ellie Leclair</t>
  </si>
  <si>
    <t>Elisabelle Mazerolle</t>
  </si>
  <si>
    <t>Eliana Haché</t>
  </si>
  <si>
    <t>Diana Philips</t>
  </si>
  <si>
    <t>Dani Berrigan</t>
  </si>
  <si>
    <t>Chloé Turnbull</t>
  </si>
  <si>
    <t>Camie Mazerolle</t>
  </si>
  <si>
    <t>Brooklyn Baskerville</t>
  </si>
  <si>
    <t>Brielle Poirier</t>
  </si>
  <si>
    <t>Brhiannon Savoie-Tay</t>
  </si>
  <si>
    <t>Ayda-May Greenaway-Tompkins</t>
  </si>
  <si>
    <t>Autumn Coulombe</t>
  </si>
  <si>
    <t>Arielle Collette</t>
  </si>
  <si>
    <t>Ariane Cormier</t>
  </si>
  <si>
    <t>Annabelle Arsenault</t>
  </si>
  <si>
    <t>Alyssa Maillet</t>
  </si>
  <si>
    <t>Alyssa Bourque</t>
  </si>
  <si>
    <t>Alyssa Allain</t>
  </si>
  <si>
    <t>Alisa Sposabava</t>
  </si>
  <si>
    <t>Alexa Saunders</t>
  </si>
  <si>
    <t>Abigail McKinnon</t>
  </si>
  <si>
    <t>Adèle Allain</t>
  </si>
  <si>
    <t>Athletes</t>
  </si>
  <si>
    <t xml:space="preserve">SENIOR </t>
  </si>
  <si>
    <t>JUNIOR</t>
  </si>
  <si>
    <t>12-14</t>
  </si>
  <si>
    <t>7-8</t>
  </si>
  <si>
    <t>15-17</t>
  </si>
  <si>
    <t>18+</t>
  </si>
  <si>
    <t>9-11</t>
  </si>
  <si>
    <t>15-18</t>
  </si>
  <si>
    <t>15-19</t>
  </si>
  <si>
    <t>29-34</t>
  </si>
  <si>
    <t>23-28</t>
  </si>
  <si>
    <t>LeeAnn Wilson</t>
  </si>
  <si>
    <t>Wendy Cruickshank</t>
  </si>
  <si>
    <t>Dana Peteleski</t>
  </si>
  <si>
    <t>Starquest</t>
  </si>
  <si>
    <t>Martina Noël</t>
  </si>
  <si>
    <t>ETIn</t>
  </si>
  <si>
    <t>Callie-Rose Leclair-Savoie</t>
  </si>
  <si>
    <t>March 16, 2024</t>
  </si>
  <si>
    <t>Wilson</t>
  </si>
  <si>
    <t>Middleton</t>
  </si>
  <si>
    <t>Peteleski</t>
  </si>
  <si>
    <t>LANE 3</t>
  </si>
  <si>
    <t>Cruickshank</t>
  </si>
  <si>
    <t>Juvenile</t>
  </si>
  <si>
    <t>Judge: Cruickshank</t>
  </si>
  <si>
    <t>Senior</t>
  </si>
  <si>
    <t>Collegiate</t>
  </si>
  <si>
    <t>Wendy Cruickchank</t>
  </si>
  <si>
    <t>Starquest 2024</t>
  </si>
  <si>
    <t>MOVE-UP</t>
  </si>
  <si>
    <t>03-16-2024</t>
  </si>
  <si>
    <t>TT- Junior "C"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</si>
</sst>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[$-1009]mmmm\ d\,\ yyyy;@"/>
    <numFmt numFmtId="166" formatCode="0.000"/>
  </numFmts>
  <fonts count="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Rounded MT Bold"/>
      <family val="2"/>
    </font>
    <font>
      <sz val="10"/>
      <name val="Verdana"/>
      <family val="2"/>
    </font>
    <font>
      <sz val="2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5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b/>
      <i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name val="Calibri"/>
      <family val="2"/>
    </font>
    <font>
      <i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2"/>
      <color theme="1"/>
      <name val="Calibri"/>
      <family val="2"/>
    </font>
    <font>
      <b/>
      <i/>
      <sz val="9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u/>
      <sz val="11"/>
      <name val="Arial"/>
      <family val="2"/>
    </font>
    <font>
      <sz val="10"/>
      <color theme="0" tint="-0.14999847407452621"/>
      <name val="Arial"/>
      <family val="2"/>
    </font>
    <font>
      <b/>
      <i/>
      <sz val="2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indexed="8"/>
      <name val="Helvetica Neue"/>
      <family val="2"/>
    </font>
    <font>
      <b/>
      <sz val="10"/>
      <color indexed="8"/>
      <name val="Helvetica Neue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trike/>
      <sz val="11"/>
      <color theme="1"/>
      <name val="Calibri"/>
      <family val="2"/>
      <scheme val="minor"/>
    </font>
    <font>
      <strike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3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7" xfId="0" applyBorder="1"/>
    <xf numFmtId="0" fontId="0" fillId="2" borderId="5" xfId="0" applyFill="1" applyBorder="1"/>
    <xf numFmtId="49" fontId="0" fillId="0" borderId="1" xfId="0" applyNumberFormat="1" applyBorder="1"/>
    <xf numFmtId="0" fontId="3" fillId="0" borderId="0" xfId="0" applyFont="1"/>
    <xf numFmtId="0" fontId="9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2" fillId="0" borderId="1" xfId="0" applyFont="1" applyBorder="1" applyAlignment="1">
      <alignment horizontal="left"/>
    </xf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3" fillId="0" borderId="7" xfId="0" applyFont="1" applyBorder="1"/>
    <xf numFmtId="0" fontId="15" fillId="0" borderId="0" xfId="0" applyFont="1" applyAlignment="1">
      <alignment horizontal="center"/>
    </xf>
    <xf numFmtId="2" fontId="14" fillId="0" borderId="0" xfId="0" applyNumberFormat="1" applyFont="1"/>
    <xf numFmtId="2" fontId="14" fillId="0" borderId="1" xfId="0" applyNumberFormat="1" applyFont="1" applyBorder="1" applyAlignment="1">
      <alignment horizontal="right"/>
    </xf>
    <xf numFmtId="1" fontId="15" fillId="0" borderId="1" xfId="0" applyNumberFormat="1" applyFont="1" applyBorder="1"/>
    <xf numFmtId="2" fontId="18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20" fillId="0" borderId="0" xfId="0" applyFont="1"/>
    <xf numFmtId="0" fontId="3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1" fillId="0" borderId="1" xfId="0" applyFont="1" applyBorder="1" applyAlignment="1" applyProtection="1">
      <alignment horizontal="left"/>
      <protection locked="0"/>
    </xf>
    <xf numFmtId="0" fontId="21" fillId="4" borderId="1" xfId="0" applyFont="1" applyFill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0" xfId="0" applyNumberFormat="1"/>
    <xf numFmtId="2" fontId="14" fillId="0" borderId="1" xfId="0" applyNumberFormat="1" applyFont="1" applyBorder="1"/>
    <xf numFmtId="0" fontId="2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Protection="1">
      <protection locked="0"/>
    </xf>
    <xf numFmtId="2" fontId="0" fillId="0" borderId="0" xfId="0" applyNumberFormat="1" applyProtection="1">
      <protection locked="0"/>
    </xf>
    <xf numFmtId="2" fontId="16" fillId="0" borderId="1" xfId="0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14" fillId="0" borderId="9" xfId="0" applyFont="1" applyBorder="1" applyAlignment="1" applyProtection="1">
      <alignment horizontal="center"/>
      <protection locked="0"/>
    </xf>
    <xf numFmtId="49" fontId="14" fillId="0" borderId="9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/>
    <xf numFmtId="0" fontId="24" fillId="0" borderId="0" xfId="0" applyFont="1" applyAlignment="1">
      <alignment vertical="center"/>
    </xf>
    <xf numFmtId="0" fontId="1" fillId="0" borderId="0" xfId="0" applyFont="1"/>
    <xf numFmtId="0" fontId="27" fillId="0" borderId="1" xfId="0" applyFont="1" applyBorder="1" applyAlignment="1">
      <alignment vertical="top" wrapText="1"/>
    </xf>
    <xf numFmtId="2" fontId="0" fillId="0" borderId="9" xfId="0" applyNumberFormat="1" applyBorder="1"/>
    <xf numFmtId="2" fontId="0" fillId="0" borderId="9" xfId="0" applyNumberFormat="1" applyBorder="1" applyAlignment="1">
      <alignment horizontal="center"/>
    </xf>
    <xf numFmtId="0" fontId="16" fillId="0" borderId="1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/>
    </xf>
    <xf numFmtId="2" fontId="24" fillId="0" borderId="0" xfId="0" applyNumberFormat="1" applyFont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2" fontId="10" fillId="0" borderId="3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2" fontId="10" fillId="0" borderId="4" xfId="0" applyNumberFormat="1" applyFont="1" applyBorder="1" applyAlignment="1">
      <alignment horizontal="right" vertical="center"/>
    </xf>
    <xf numFmtId="2" fontId="10" fillId="2" borderId="14" xfId="0" applyNumberFormat="1" applyFont="1" applyFill="1" applyBorder="1" applyAlignment="1">
      <alignment vertical="center"/>
    </xf>
    <xf numFmtId="164" fontId="14" fillId="6" borderId="1" xfId="0" applyNumberFormat="1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1" fontId="15" fillId="0" borderId="0" xfId="0" applyNumberFormat="1" applyFont="1"/>
    <xf numFmtId="2" fontId="14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0" fontId="24" fillId="6" borderId="1" xfId="0" applyFont="1" applyFill="1" applyBorder="1"/>
    <xf numFmtId="2" fontId="20" fillId="6" borderId="11" xfId="0" applyNumberFormat="1" applyFont="1" applyFill="1" applyBorder="1"/>
    <xf numFmtId="2" fontId="20" fillId="6" borderId="12" xfId="0" applyNumberFormat="1" applyFont="1" applyFill="1" applyBorder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0" borderId="13" xfId="0" applyNumberFormat="1" applyFont="1" applyBorder="1"/>
    <xf numFmtId="49" fontId="24" fillId="0" borderId="13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center"/>
    </xf>
    <xf numFmtId="0" fontId="24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2" fontId="24" fillId="0" borderId="0" xfId="0" applyNumberFormat="1" applyFont="1" applyAlignment="1">
      <alignment vertical="center"/>
    </xf>
    <xf numFmtId="2" fontId="24" fillId="5" borderId="0" xfId="0" applyNumberFormat="1" applyFont="1" applyFill="1" applyAlignment="1">
      <alignment vertical="center"/>
    </xf>
    <xf numFmtId="2" fontId="22" fillId="0" borderId="0" xfId="0" applyNumberFormat="1" applyFont="1" applyAlignment="1">
      <alignment horizontal="center"/>
    </xf>
    <xf numFmtId="0" fontId="15" fillId="0" borderId="0" xfId="0" applyFont="1"/>
    <xf numFmtId="0" fontId="21" fillId="4" borderId="0" xfId="0" applyFont="1" applyFill="1" applyAlignment="1" applyProtection="1">
      <alignment horizontal="left"/>
      <protection locked="0"/>
    </xf>
    <xf numFmtId="0" fontId="24" fillId="0" borderId="0" xfId="0" applyFont="1"/>
    <xf numFmtId="49" fontId="24" fillId="0" borderId="0" xfId="0" applyNumberFormat="1" applyFont="1" applyAlignment="1">
      <alignment vertical="center"/>
    </xf>
    <xf numFmtId="49" fontId="24" fillId="0" borderId="13" xfId="0" applyNumberFormat="1" applyFont="1" applyBorder="1" applyAlignment="1">
      <alignment horizontal="right" vertical="center"/>
    </xf>
    <xf numFmtId="49" fontId="24" fillId="5" borderId="0" xfId="0" applyNumberFormat="1" applyFont="1" applyFill="1" applyAlignment="1">
      <alignment vertical="center"/>
    </xf>
    <xf numFmtId="2" fontId="15" fillId="0" borderId="0" xfId="0" applyNumberFormat="1" applyFont="1"/>
    <xf numFmtId="2" fontId="17" fillId="2" borderId="1" xfId="0" applyNumberFormat="1" applyFont="1" applyFill="1" applyBorder="1" applyAlignment="1">
      <alignment horizontal="left"/>
    </xf>
    <xf numFmtId="2" fontId="24" fillId="6" borderId="2" xfId="0" applyNumberFormat="1" applyFont="1" applyFill="1" applyBorder="1"/>
    <xf numFmtId="2" fontId="14" fillId="0" borderId="0" xfId="0" applyNumberFormat="1" applyFont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2" fontId="22" fillId="0" borderId="1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0" applyFont="1"/>
    <xf numFmtId="49" fontId="24" fillId="0" borderId="0" xfId="0" applyNumberFormat="1" applyFont="1" applyAlignment="1">
      <alignment horizontal="lef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2" fontId="14" fillId="6" borderId="1" xfId="0" applyNumberFormat="1" applyFont="1" applyFill="1" applyBorder="1"/>
    <xf numFmtId="2" fontId="22" fillId="0" borderId="1" xfId="0" applyNumberFormat="1" applyFont="1" applyBorder="1"/>
    <xf numFmtId="0" fontId="15" fillId="6" borderId="1" xfId="0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2" borderId="2" xfId="0" applyNumberFormat="1" applyFont="1" applyFill="1" applyBorder="1"/>
    <xf numFmtId="49" fontId="36" fillId="2" borderId="11" xfId="0" applyNumberFormat="1" applyFont="1" applyFill="1" applyBorder="1"/>
    <xf numFmtId="49" fontId="1" fillId="2" borderId="12" xfId="0" applyNumberFormat="1" applyFont="1" applyFill="1" applyBorder="1"/>
    <xf numFmtId="49" fontId="1" fillId="0" borderId="0" xfId="0" applyNumberFormat="1" applyFont="1"/>
    <xf numFmtId="49" fontId="36" fillId="2" borderId="12" xfId="0" applyNumberFormat="1" applyFont="1" applyFill="1" applyBorder="1"/>
    <xf numFmtId="49" fontId="36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right"/>
    </xf>
    <xf numFmtId="49" fontId="14" fillId="0" borderId="0" xfId="0" applyNumberFormat="1" applyFont="1"/>
    <xf numFmtId="49" fontId="24" fillId="0" borderId="0" xfId="0" applyNumberFormat="1" applyFont="1"/>
    <xf numFmtId="49" fontId="24" fillId="0" borderId="13" xfId="0" applyNumberFormat="1" applyFont="1" applyBorder="1"/>
    <xf numFmtId="49" fontId="24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left"/>
    </xf>
    <xf numFmtId="164" fontId="38" fillId="2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/>
    </xf>
    <xf numFmtId="49" fontId="19" fillId="2" borderId="10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 vertical="center" wrapText="1"/>
    </xf>
    <xf numFmtId="49" fontId="39" fillId="2" borderId="9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/>
    </xf>
    <xf numFmtId="49" fontId="19" fillId="2" borderId="15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4" fillId="0" borderId="9" xfId="0" applyFont="1" applyBorder="1"/>
    <xf numFmtId="2" fontId="14" fillId="0" borderId="9" xfId="0" applyNumberFormat="1" applyFont="1" applyBorder="1" applyAlignment="1">
      <alignment horizontal="right"/>
    </xf>
    <xf numFmtId="164" fontId="38" fillId="2" borderId="9" xfId="0" applyNumberFormat="1" applyFont="1" applyFill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23" fillId="4" borderId="1" xfId="0" applyFont="1" applyFill="1" applyBorder="1" applyAlignment="1" applyProtection="1">
      <alignment horizontal="left"/>
      <protection locked="0"/>
    </xf>
    <xf numFmtId="2" fontId="38" fillId="0" borderId="9" xfId="0" applyNumberFormat="1" applyFont="1" applyBorder="1" applyAlignment="1">
      <alignment horizontal="right"/>
    </xf>
    <xf numFmtId="0" fontId="15" fillId="0" borderId="9" xfId="0" applyFont="1" applyBorder="1"/>
    <xf numFmtId="0" fontId="15" fillId="0" borderId="1" xfId="0" applyFont="1" applyBorder="1"/>
    <xf numFmtId="0" fontId="41" fillId="0" borderId="1" xfId="0" applyFont="1" applyBorder="1"/>
    <xf numFmtId="0" fontId="15" fillId="0" borderId="9" xfId="0" applyFont="1" applyBorder="1" applyAlignment="1">
      <alignment horizontal="center"/>
    </xf>
    <xf numFmtId="0" fontId="23" fillId="4" borderId="9" xfId="0" applyFont="1" applyFill="1" applyBorder="1" applyAlignment="1" applyProtection="1">
      <alignment horizontal="left"/>
      <protection locked="0"/>
    </xf>
    <xf numFmtId="1" fontId="15" fillId="0" borderId="9" xfId="0" applyNumberFormat="1" applyFont="1" applyBorder="1"/>
    <xf numFmtId="0" fontId="14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/>
    <xf numFmtId="49" fontId="15" fillId="8" borderId="10" xfId="0" applyNumberFormat="1" applyFont="1" applyFill="1" applyBorder="1" applyAlignment="1">
      <alignment horizontal="center"/>
    </xf>
    <xf numFmtId="49" fontId="15" fillId="8" borderId="9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right"/>
    </xf>
    <xf numFmtId="49" fontId="15" fillId="8" borderId="5" xfId="0" applyNumberFormat="1" applyFont="1" applyFill="1" applyBorder="1" applyAlignment="1">
      <alignment horizontal="center"/>
    </xf>
    <xf numFmtId="49" fontId="17" fillId="8" borderId="9" xfId="0" applyNumberFormat="1" applyFont="1" applyFill="1" applyBorder="1" applyAlignment="1">
      <alignment horizontal="center" vertical="center" wrapText="1"/>
    </xf>
    <xf numFmtId="164" fontId="17" fillId="8" borderId="1" xfId="0" applyNumberFormat="1" applyFont="1" applyFill="1" applyBorder="1" applyAlignment="1">
      <alignment horizontal="right"/>
    </xf>
    <xf numFmtId="49" fontId="15" fillId="8" borderId="8" xfId="0" applyNumberFormat="1" applyFont="1" applyFill="1" applyBorder="1" applyAlignment="1">
      <alignment horizontal="center"/>
    </xf>
    <xf numFmtId="164" fontId="38" fillId="8" borderId="1" xfId="0" applyNumberFormat="1" applyFont="1" applyFill="1" applyBorder="1" applyAlignment="1">
      <alignment horizontal="right"/>
    </xf>
    <xf numFmtId="49" fontId="15" fillId="8" borderId="15" xfId="0" applyNumberFormat="1" applyFont="1" applyFill="1" applyBorder="1" applyAlignment="1">
      <alignment horizontal="center"/>
    </xf>
    <xf numFmtId="2" fontId="37" fillId="8" borderId="9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164" fontId="15" fillId="8" borderId="1" xfId="0" applyNumberFormat="1" applyFont="1" applyFill="1" applyBorder="1"/>
    <xf numFmtId="49" fontId="39" fillId="0" borderId="9" xfId="0" applyNumberFormat="1" applyFont="1" applyBorder="1" applyAlignment="1">
      <alignment horizontal="center" vertical="center" wrapText="1"/>
    </xf>
    <xf numFmtId="49" fontId="15" fillId="8" borderId="11" xfId="0" applyNumberFormat="1" applyFont="1" applyFill="1" applyBorder="1"/>
    <xf numFmtId="49" fontId="14" fillId="8" borderId="11" xfId="0" applyNumberFormat="1" applyFont="1" applyFill="1" applyBorder="1"/>
    <xf numFmtId="49" fontId="14" fillId="8" borderId="12" xfId="0" applyNumberFormat="1" applyFont="1" applyFill="1" applyBorder="1"/>
    <xf numFmtId="49" fontId="15" fillId="8" borderId="5" xfId="0" applyNumberFormat="1" applyFont="1" applyFill="1" applyBorder="1"/>
    <xf numFmtId="49" fontId="14" fillId="8" borderId="14" xfId="0" applyNumberFormat="1" applyFont="1" applyFill="1" applyBorder="1"/>
    <xf numFmtId="0" fontId="14" fillId="8" borderId="12" xfId="0" applyFont="1" applyFill="1" applyBorder="1"/>
    <xf numFmtId="49" fontId="15" fillId="8" borderId="14" xfId="0" applyNumberFormat="1" applyFont="1" applyFill="1" applyBorder="1"/>
    <xf numFmtId="49" fontId="14" fillId="8" borderId="6" xfId="0" applyNumberFormat="1" applyFont="1" applyFill="1" applyBorder="1"/>
    <xf numFmtId="0" fontId="14" fillId="8" borderId="6" xfId="0" applyFont="1" applyFill="1" applyBorder="1"/>
    <xf numFmtId="49" fontId="15" fillId="8" borderId="10" xfId="0" applyNumberFormat="1" applyFont="1" applyFill="1" applyBorder="1" applyAlignment="1">
      <alignment horizontal="center" vertical="center"/>
    </xf>
    <xf numFmtId="166" fontId="14" fillId="8" borderId="9" xfId="0" applyNumberFormat="1" applyFont="1" applyFill="1" applyBorder="1" applyAlignment="1">
      <alignment horizontal="right"/>
    </xf>
    <xf numFmtId="164" fontId="38" fillId="8" borderId="9" xfId="0" applyNumberFormat="1" applyFont="1" applyFill="1" applyBorder="1" applyAlignment="1">
      <alignment horizontal="right"/>
    </xf>
    <xf numFmtId="49" fontId="14" fillId="8" borderId="10" xfId="0" applyNumberFormat="1" applyFont="1" applyFill="1" applyBorder="1" applyAlignment="1">
      <alignment horizontal="center" vertical="center"/>
    </xf>
    <xf numFmtId="164" fontId="17" fillId="8" borderId="9" xfId="0" applyNumberFormat="1" applyFont="1" applyFill="1" applyBorder="1" applyAlignment="1">
      <alignment horizontal="right"/>
    </xf>
    <xf numFmtId="2" fontId="40" fillId="0" borderId="9" xfId="0" applyNumberFormat="1" applyFont="1" applyBorder="1"/>
    <xf numFmtId="2" fontId="40" fillId="0" borderId="9" xfId="0" applyNumberFormat="1" applyFont="1" applyBorder="1" applyAlignment="1">
      <alignment horizontal="right"/>
    </xf>
    <xf numFmtId="164" fontId="15" fillId="8" borderId="9" xfId="0" applyNumberFormat="1" applyFont="1" applyFill="1" applyBorder="1"/>
    <xf numFmtId="164" fontId="14" fillId="8" borderId="9" xfId="0" applyNumberFormat="1" applyFont="1" applyFill="1" applyBorder="1" applyAlignment="1">
      <alignment horizontal="right"/>
    </xf>
    <xf numFmtId="49" fontId="22" fillId="2" borderId="1" xfId="0" applyNumberFormat="1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/>
    </xf>
    <xf numFmtId="2" fontId="15" fillId="8" borderId="9" xfId="0" applyNumberFormat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/>
    <xf numFmtId="0" fontId="14" fillId="8" borderId="10" xfId="0" applyFont="1" applyFill="1" applyBorder="1" applyAlignment="1">
      <alignment horizontal="center"/>
    </xf>
    <xf numFmtId="2" fontId="38" fillId="8" borderId="10" xfId="0" applyNumberFormat="1" applyFont="1" applyFill="1" applyBorder="1"/>
    <xf numFmtId="49" fontId="22" fillId="2" borderId="1" xfId="0" applyNumberFormat="1" applyFont="1" applyFill="1" applyBorder="1" applyAlignment="1">
      <alignment horizontal="center"/>
    </xf>
    <xf numFmtId="2" fontId="42" fillId="0" borderId="1" xfId="0" applyNumberFormat="1" applyFont="1" applyBorder="1" applyAlignment="1">
      <alignment horizontal="right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2" fontId="0" fillId="9" borderId="1" xfId="0" applyNumberForma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 wrapText="1"/>
    </xf>
    <xf numFmtId="2" fontId="0" fillId="9" borderId="9" xfId="0" applyNumberFormat="1" applyFill="1" applyBorder="1"/>
    <xf numFmtId="2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2" fontId="0" fillId="9" borderId="9" xfId="0" applyNumberFormat="1" applyFill="1" applyBorder="1" applyAlignment="1">
      <alignment horizontal="center"/>
    </xf>
    <xf numFmtId="2" fontId="1" fillId="9" borderId="1" xfId="0" applyNumberFormat="1" applyFont="1" applyFill="1" applyBorder="1"/>
    <xf numFmtId="49" fontId="36" fillId="0" borderId="11" xfId="0" applyNumberFormat="1" applyFont="1" applyBorder="1"/>
    <xf numFmtId="49" fontId="1" fillId="0" borderId="12" xfId="0" applyNumberFormat="1" applyFont="1" applyBorder="1"/>
    <xf numFmtId="1" fontId="1" fillId="6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Border="1"/>
    <xf numFmtId="49" fontId="33" fillId="5" borderId="0" xfId="0" applyNumberFormat="1" applyFont="1" applyFill="1"/>
    <xf numFmtId="49" fontId="20" fillId="0" borderId="0" xfId="0" applyNumberFormat="1" applyFont="1"/>
    <xf numFmtId="49" fontId="24" fillId="0" borderId="0" xfId="0" applyNumberFormat="1" applyFont="1" applyAlignment="1">
      <alignment horizontal="right" vertical="center"/>
    </xf>
    <xf numFmtId="49" fontId="15" fillId="8" borderId="1" xfId="0" applyNumberFormat="1" applyFont="1" applyFill="1" applyBorder="1"/>
    <xf numFmtId="2" fontId="15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/>
    </xf>
    <xf numFmtId="49" fontId="36" fillId="0" borderId="0" xfId="0" applyNumberFormat="1" applyFont="1" applyAlignment="1">
      <alignment horizontal="center"/>
    </xf>
    <xf numFmtId="2" fontId="17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49" fontId="33" fillId="5" borderId="0" xfId="0" applyNumberFormat="1" applyFont="1" applyFill="1" applyAlignment="1">
      <alignment vertical="center"/>
    </xf>
    <xf numFmtId="2" fontId="15" fillId="0" borderId="1" xfId="0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2" fontId="43" fillId="0" borderId="0" xfId="0" applyNumberFormat="1" applyFont="1" applyAlignment="1">
      <alignment vertical="center"/>
    </xf>
    <xf numFmtId="49" fontId="20" fillId="0" borderId="13" xfId="0" applyNumberFormat="1" applyFont="1" applyBorder="1"/>
    <xf numFmtId="49" fontId="20" fillId="0" borderId="13" xfId="0" applyNumberFormat="1" applyFont="1" applyBorder="1" applyAlignment="1">
      <alignment vertical="center"/>
    </xf>
    <xf numFmtId="2" fontId="20" fillId="0" borderId="0" xfId="0" applyNumberFormat="1" applyFont="1" applyAlignment="1">
      <alignment vertical="center"/>
    </xf>
    <xf numFmtId="2" fontId="20" fillId="0" borderId="0" xfId="0" applyNumberFormat="1" applyFont="1" applyAlignment="1">
      <alignment horizontal="right" vertical="center"/>
    </xf>
    <xf numFmtId="49" fontId="20" fillId="0" borderId="13" xfId="0" applyNumberFormat="1" applyFont="1" applyBorder="1" applyAlignment="1">
      <alignment horizontal="right"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0" fontId="21" fillId="0" borderId="16" xfId="0" applyFont="1" applyBorder="1" applyProtection="1">
      <protection locked="0"/>
    </xf>
    <xf numFmtId="0" fontId="21" fillId="0" borderId="16" xfId="0" applyFont="1" applyBorder="1" applyAlignment="1" applyProtection="1">
      <alignment horizontal="center" wrapText="1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 wrapText="1"/>
      <protection locked="0"/>
    </xf>
    <xf numFmtId="0" fontId="21" fillId="0" borderId="18" xfId="0" applyFont="1" applyBorder="1" applyAlignment="1" applyProtection="1">
      <alignment horizontal="center" wrapText="1"/>
      <protection locked="0"/>
    </xf>
    <xf numFmtId="0" fontId="21" fillId="0" borderId="9" xfId="0" applyFont="1" applyBorder="1" applyProtection="1">
      <protection locked="0"/>
    </xf>
    <xf numFmtId="0" fontId="45" fillId="0" borderId="9" xfId="0" applyFont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/>
      <protection locked="0"/>
    </xf>
    <xf numFmtId="0" fontId="21" fillId="4" borderId="1" xfId="0" applyFont="1" applyFill="1" applyBorder="1" applyProtection="1">
      <protection locked="0"/>
    </xf>
    <xf numFmtId="0" fontId="21" fillId="0" borderId="1" xfId="0" applyFont="1" applyBorder="1" applyProtection="1">
      <protection locked="0"/>
    </xf>
    <xf numFmtId="0" fontId="21" fillId="4" borderId="9" xfId="0" applyFont="1" applyFill="1" applyBorder="1" applyProtection="1">
      <protection locked="0"/>
    </xf>
    <xf numFmtId="0" fontId="21" fillId="10" borderId="9" xfId="0" applyFont="1" applyFill="1" applyBorder="1" applyProtection="1"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21" fillId="10" borderId="1" xfId="0" applyFont="1" applyFill="1" applyBorder="1" applyAlignment="1" applyProtection="1">
      <alignment horizontal="left"/>
      <protection locked="0"/>
    </xf>
    <xf numFmtId="0" fontId="45" fillId="0" borderId="1" xfId="0" applyFont="1" applyBorder="1" applyAlignment="1" applyProtection="1">
      <alignment horizontal="center"/>
      <protection locked="0"/>
    </xf>
    <xf numFmtId="0" fontId="21" fillId="0" borderId="0" xfId="0" applyFont="1"/>
    <xf numFmtId="0" fontId="45" fillId="10" borderId="1" xfId="0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right"/>
      <protection locked="0"/>
    </xf>
    <xf numFmtId="0" fontId="21" fillId="10" borderId="1" xfId="0" applyFont="1" applyFill="1" applyBorder="1" applyProtection="1">
      <protection locked="0"/>
    </xf>
    <xf numFmtId="0" fontId="46" fillId="0" borderId="1" xfId="0" applyFont="1" applyBorder="1" applyProtection="1">
      <protection locked="0"/>
    </xf>
    <xf numFmtId="0" fontId="48" fillId="0" borderId="1" xfId="0" applyFont="1" applyBorder="1" applyAlignment="1" applyProtection="1">
      <alignment horizontal="left"/>
      <protection locked="0"/>
    </xf>
    <xf numFmtId="0" fontId="46" fillId="0" borderId="1" xfId="0" applyFont="1" applyBorder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47" fillId="0" borderId="1" xfId="0" applyFont="1" applyBorder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45" fillId="0" borderId="0" xfId="0" applyFont="1" applyAlignment="1" applyProtection="1">
      <alignment horizontal="center"/>
      <protection locked="0"/>
    </xf>
    <xf numFmtId="0" fontId="48" fillId="0" borderId="1" xfId="0" applyFont="1" applyBorder="1" applyAlignment="1" applyProtection="1">
      <alignment horizontal="center"/>
      <protection locked="0"/>
    </xf>
    <xf numFmtId="0" fontId="48" fillId="10" borderId="1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right"/>
      <protection locked="0"/>
    </xf>
    <xf numFmtId="0" fontId="49" fillId="10" borderId="1" xfId="0" applyFont="1" applyFill="1" applyBorder="1" applyAlignment="1" applyProtection="1">
      <alignment horizontal="left"/>
      <protection locked="0"/>
    </xf>
    <xf numFmtId="0" fontId="46" fillId="0" borderId="9" xfId="0" applyFont="1" applyBorder="1" applyProtection="1">
      <protection locked="0"/>
    </xf>
    <xf numFmtId="0" fontId="46" fillId="0" borderId="9" xfId="0" applyFont="1" applyBorder="1" applyAlignment="1" applyProtection="1">
      <alignment horizontal="left"/>
      <protection locked="0"/>
    </xf>
    <xf numFmtId="0" fontId="48" fillId="0" borderId="9" xfId="0" applyFont="1" applyBorder="1" applyAlignment="1" applyProtection="1">
      <alignment horizontal="left"/>
      <protection locked="0"/>
    </xf>
    <xf numFmtId="0" fontId="21" fillId="10" borderId="9" xfId="0" applyFont="1" applyFill="1" applyBorder="1" applyAlignment="1" applyProtection="1">
      <alignment horizontal="left"/>
      <protection locked="0"/>
    </xf>
    <xf numFmtId="0" fontId="48" fillId="0" borderId="1" xfId="0" applyFont="1" applyBorder="1" applyProtection="1">
      <protection locked="0"/>
    </xf>
    <xf numFmtId="0" fontId="48" fillId="10" borderId="1" xfId="0" applyFont="1" applyFill="1" applyBorder="1" applyAlignment="1" applyProtection="1">
      <alignment horizontal="left"/>
      <protection locked="0"/>
    </xf>
    <xf numFmtId="0" fontId="21" fillId="4" borderId="0" xfId="0" applyFont="1" applyFill="1" applyProtection="1">
      <protection locked="0"/>
    </xf>
    <xf numFmtId="0" fontId="21" fillId="0" borderId="2" xfId="0" applyFont="1" applyBorder="1" applyProtection="1"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21" fillId="0" borderId="11" xfId="0" applyFont="1" applyBorder="1" applyProtection="1">
      <protection locked="0"/>
    </xf>
    <xf numFmtId="0" fontId="21" fillId="4" borderId="11" xfId="0" applyFont="1" applyFill="1" applyBorder="1" applyAlignment="1" applyProtection="1">
      <alignment horizontal="left"/>
      <protection locked="0"/>
    </xf>
    <xf numFmtId="0" fontId="48" fillId="4" borderId="1" xfId="0" applyFont="1" applyFill="1" applyBorder="1" applyAlignment="1" applyProtection="1">
      <alignment horizontal="left"/>
      <protection locked="0"/>
    </xf>
    <xf numFmtId="0" fontId="48" fillId="0" borderId="0" xfId="0" applyFont="1" applyProtection="1">
      <protection locked="0"/>
    </xf>
    <xf numFmtId="0" fontId="48" fillId="4" borderId="0" xfId="0" applyFont="1" applyFill="1" applyAlignment="1" applyProtection="1">
      <alignment horizontal="left"/>
      <protection locked="0"/>
    </xf>
    <xf numFmtId="0" fontId="21" fillId="11" borderId="1" xfId="0" applyFont="1" applyFill="1" applyBorder="1" applyAlignment="1" applyProtection="1">
      <alignment horizontal="left"/>
      <protection locked="0"/>
    </xf>
    <xf numFmtId="16" fontId="21" fillId="4" borderId="0" xfId="0" applyNumberFormat="1" applyFont="1" applyFill="1" applyAlignment="1" applyProtection="1">
      <alignment horizontal="left"/>
      <protection locked="0"/>
    </xf>
    <xf numFmtId="0" fontId="21" fillId="12" borderId="1" xfId="0" applyFont="1" applyFill="1" applyBorder="1" applyProtection="1">
      <protection locked="0"/>
    </xf>
    <xf numFmtId="0" fontId="48" fillId="10" borderId="1" xfId="0" applyFont="1" applyFill="1" applyBorder="1" applyProtection="1">
      <protection locked="0"/>
    </xf>
    <xf numFmtId="0" fontId="50" fillId="0" borderId="0" xfId="0" applyFont="1" applyAlignment="1" applyProtection="1">
      <alignment horizontal="center"/>
      <protection locked="0"/>
    </xf>
    <xf numFmtId="0" fontId="5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 indent="4"/>
    </xf>
    <xf numFmtId="0" fontId="51" fillId="0" borderId="0" xfId="0" applyFont="1" applyAlignment="1">
      <alignment horizontal="left" vertical="center" indent="4"/>
    </xf>
    <xf numFmtId="0" fontId="21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0" fontId="53" fillId="0" borderId="0" xfId="0" applyFont="1"/>
    <xf numFmtId="49" fontId="0" fillId="0" borderId="21" xfId="0" applyNumberFormat="1" applyBorder="1" applyAlignment="1">
      <alignment vertical="top" wrapText="1"/>
    </xf>
    <xf numFmtId="49" fontId="54" fillId="0" borderId="22" xfId="0" applyNumberFormat="1" applyFont="1" applyBorder="1" applyAlignment="1">
      <alignment vertical="top" wrapText="1"/>
    </xf>
    <xf numFmtId="49" fontId="0" fillId="0" borderId="23" xfId="0" applyNumberForma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55" fillId="4" borderId="22" xfId="0" applyFont="1" applyFill="1" applyBorder="1" applyAlignment="1">
      <alignment vertical="top" wrapText="1"/>
    </xf>
    <xf numFmtId="49" fontId="0" fillId="0" borderId="24" xfId="0" applyNumberFormat="1" applyBorder="1" applyAlignment="1">
      <alignment vertical="top" wrapText="1"/>
    </xf>
    <xf numFmtId="49" fontId="54" fillId="0" borderId="25" xfId="0" applyNumberFormat="1" applyFont="1" applyBorder="1" applyAlignment="1">
      <alignment vertical="top" wrapText="1"/>
    </xf>
    <xf numFmtId="49" fontId="54" fillId="13" borderId="26" xfId="0" applyNumberFormat="1" applyFont="1" applyFill="1" applyBorder="1" applyAlignment="1">
      <alignment vertical="top" wrapText="1"/>
    </xf>
    <xf numFmtId="49" fontId="54" fillId="0" borderId="26" xfId="0" applyNumberFormat="1" applyFont="1" applyBorder="1" applyAlignment="1">
      <alignment vertical="top" wrapText="1"/>
    </xf>
    <xf numFmtId="0" fontId="0" fillId="14" borderId="1" xfId="0" applyFill="1" applyBorder="1" applyAlignment="1">
      <alignment horizontal="center"/>
    </xf>
    <xf numFmtId="0" fontId="21" fillId="15" borderId="1" xfId="0" applyFont="1" applyFill="1" applyBorder="1" applyAlignment="1" applyProtection="1">
      <alignment horizontal="left"/>
      <protection locked="0"/>
    </xf>
    <xf numFmtId="0" fontId="12" fillId="15" borderId="1" xfId="0" applyFont="1" applyFill="1" applyBorder="1" applyAlignment="1">
      <alignment horizontal="left"/>
    </xf>
    <xf numFmtId="0" fontId="0" fillId="15" borderId="1" xfId="0" applyFill="1" applyBorder="1"/>
    <xf numFmtId="0" fontId="0" fillId="15" borderId="1" xfId="0" applyFill="1" applyBorder="1" applyAlignment="1">
      <alignment horizontal="left"/>
    </xf>
    <xf numFmtId="0" fontId="21" fillId="16" borderId="1" xfId="0" applyFont="1" applyFill="1" applyBorder="1" applyAlignment="1" applyProtection="1">
      <alignment horizontal="left"/>
      <protection locked="0"/>
    </xf>
    <xf numFmtId="0" fontId="12" fillId="16" borderId="1" xfId="0" applyFont="1" applyFill="1" applyBorder="1" applyAlignment="1">
      <alignment horizontal="left"/>
    </xf>
    <xf numFmtId="0" fontId="0" fillId="16" borderId="1" xfId="0" applyFill="1" applyBorder="1"/>
    <xf numFmtId="0" fontId="0" fillId="16" borderId="1" xfId="0" applyFill="1" applyBorder="1" applyAlignment="1">
      <alignment horizontal="left"/>
    </xf>
    <xf numFmtId="0" fontId="21" fillId="15" borderId="9" xfId="0" applyFont="1" applyFill="1" applyBorder="1" applyAlignment="1" applyProtection="1">
      <alignment horizontal="left"/>
      <protection locked="0"/>
    </xf>
    <xf numFmtId="0" fontId="21" fillId="15" borderId="1" xfId="0" applyFont="1" applyFill="1" applyBorder="1" applyProtection="1">
      <protection locked="0"/>
    </xf>
    <xf numFmtId="0" fontId="21" fillId="15" borderId="9" xfId="0" applyFont="1" applyFill="1" applyBorder="1" applyProtection="1">
      <protection locked="0"/>
    </xf>
    <xf numFmtId="0" fontId="0" fillId="15" borderId="1" xfId="0" applyFill="1" applyBorder="1" applyAlignment="1" applyProtection="1">
      <alignment horizontal="left"/>
      <protection locked="0"/>
    </xf>
    <xf numFmtId="0" fontId="21" fillId="15" borderId="9" xfId="0" applyFont="1" applyFill="1" applyBorder="1" applyAlignment="1" applyProtection="1">
      <alignment horizontal="center"/>
      <protection locked="0"/>
    </xf>
    <xf numFmtId="0" fontId="14" fillId="15" borderId="9" xfId="0" applyFont="1" applyFill="1" applyBorder="1" applyAlignment="1" applyProtection="1">
      <alignment horizontal="center"/>
      <protection locked="0"/>
    </xf>
    <xf numFmtId="0" fontId="0" fillId="15" borderId="9" xfId="0" applyFill="1" applyBorder="1" applyProtection="1">
      <protection locked="0"/>
    </xf>
    <xf numFmtId="0" fontId="14" fillId="15" borderId="1" xfId="0" applyFont="1" applyFill="1" applyBorder="1" applyAlignment="1" applyProtection="1">
      <alignment horizontal="center"/>
      <protection locked="0"/>
    </xf>
    <xf numFmtId="0" fontId="0" fillId="15" borderId="1" xfId="0" applyFill="1" applyBorder="1" applyAlignment="1" applyProtection="1">
      <alignment horizontal="center"/>
      <protection locked="0"/>
    </xf>
    <xf numFmtId="0" fontId="0" fillId="16" borderId="1" xfId="0" applyFill="1" applyBorder="1" applyAlignment="1" applyProtection="1">
      <alignment horizontal="left"/>
      <protection locked="0"/>
    </xf>
    <xf numFmtId="0" fontId="0" fillId="16" borderId="1" xfId="0" applyFill="1" applyBorder="1" applyAlignment="1" applyProtection="1">
      <alignment horizontal="center"/>
      <protection locked="0"/>
    </xf>
    <xf numFmtId="0" fontId="21" fillId="16" borderId="9" xfId="0" applyFont="1" applyFill="1" applyBorder="1" applyProtection="1">
      <protection locked="0"/>
    </xf>
    <xf numFmtId="0" fontId="14" fillId="16" borderId="9" xfId="0" applyFont="1" applyFill="1" applyBorder="1" applyAlignment="1" applyProtection="1">
      <alignment horizontal="center"/>
      <protection locked="0"/>
    </xf>
    <xf numFmtId="0" fontId="0" fillId="16" borderId="1" xfId="0" applyFill="1" applyBorder="1" applyProtection="1">
      <protection locked="0"/>
    </xf>
    <xf numFmtId="0" fontId="21" fillId="16" borderId="1" xfId="0" applyFont="1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21" fillId="16" borderId="9" xfId="0" applyFont="1" applyFill="1" applyBorder="1" applyAlignment="1" applyProtection="1">
      <alignment horizontal="left"/>
      <protection locked="0"/>
    </xf>
    <xf numFmtId="0" fontId="0" fillId="16" borderId="9" xfId="0" applyFill="1" applyBorder="1" applyProtection="1">
      <protection locked="0"/>
    </xf>
    <xf numFmtId="0" fontId="0" fillId="17" borderId="1" xfId="0" applyFill="1" applyBorder="1" applyAlignment="1" applyProtection="1">
      <alignment horizontal="left"/>
      <protection locked="0"/>
    </xf>
    <xf numFmtId="0" fontId="0" fillId="17" borderId="1" xfId="0" applyFill="1" applyBorder="1" applyAlignment="1" applyProtection="1">
      <alignment horizontal="center"/>
      <protection locked="0"/>
    </xf>
    <xf numFmtId="0" fontId="21" fillId="17" borderId="1" xfId="0" applyFont="1" applyFill="1" applyBorder="1" applyAlignment="1" applyProtection="1">
      <alignment horizontal="left"/>
      <protection locked="0"/>
    </xf>
    <xf numFmtId="0" fontId="14" fillId="17" borderId="9" xfId="0" applyFont="1" applyFill="1" applyBorder="1" applyAlignment="1" applyProtection="1">
      <alignment horizontal="center"/>
      <protection locked="0"/>
    </xf>
    <xf numFmtId="0" fontId="0" fillId="17" borderId="1" xfId="0" applyFill="1" applyBorder="1" applyProtection="1">
      <protection locked="0"/>
    </xf>
    <xf numFmtId="0" fontId="56" fillId="7" borderId="1" xfId="0" applyFont="1" applyFill="1" applyBorder="1"/>
    <xf numFmtId="0" fontId="56" fillId="2" borderId="1" xfId="0" applyFont="1" applyFill="1" applyBorder="1"/>
    <xf numFmtId="0" fontId="56" fillId="0" borderId="1" xfId="0" applyFont="1" applyBorder="1" applyAlignment="1">
      <alignment horizontal="center"/>
    </xf>
    <xf numFmtId="0" fontId="57" fillId="16" borderId="1" xfId="0" applyFont="1" applyFill="1" applyBorder="1" applyAlignment="1" applyProtection="1">
      <alignment horizontal="left"/>
      <protection locked="0"/>
    </xf>
    <xf numFmtId="0" fontId="56" fillId="9" borderId="1" xfId="0" applyFont="1" applyFill="1" applyBorder="1"/>
    <xf numFmtId="0" fontId="56" fillId="0" borderId="1" xfId="0" applyFont="1" applyBorder="1"/>
    <xf numFmtId="2" fontId="56" fillId="0" borderId="1" xfId="0" applyNumberFormat="1" applyFont="1" applyBorder="1" applyProtection="1">
      <protection locked="0"/>
    </xf>
    <xf numFmtId="2" fontId="56" fillId="9" borderId="1" xfId="0" applyNumberFormat="1" applyFont="1" applyFill="1" applyBorder="1"/>
    <xf numFmtId="0" fontId="56" fillId="9" borderId="1" xfId="0" applyFont="1" applyFill="1" applyBorder="1" applyAlignment="1">
      <alignment horizontal="center"/>
    </xf>
    <xf numFmtId="0" fontId="58" fillId="2" borderId="1" xfId="0" applyFont="1" applyFill="1" applyBorder="1" applyAlignment="1">
      <alignment horizontal="center"/>
    </xf>
    <xf numFmtId="165" fontId="56" fillId="0" borderId="1" xfId="0" applyNumberFormat="1" applyFont="1" applyBorder="1"/>
    <xf numFmtId="0" fontId="56" fillId="0" borderId="0" xfId="0" applyFont="1"/>
    <xf numFmtId="0" fontId="56" fillId="15" borderId="1" xfId="0" applyFont="1" applyFill="1" applyBorder="1" applyAlignment="1">
      <alignment horizontal="left"/>
    </xf>
    <xf numFmtId="0" fontId="57" fillId="15" borderId="1" xfId="0" applyFont="1" applyFill="1" applyBorder="1" applyAlignment="1" applyProtection="1">
      <alignment horizontal="left"/>
      <protection locked="0"/>
    </xf>
    <xf numFmtId="0" fontId="59" fillId="15" borderId="1" xfId="0" applyFont="1" applyFill="1" applyBorder="1" applyAlignment="1">
      <alignment horizontal="left"/>
    </xf>
    <xf numFmtId="0" fontId="56" fillId="15" borderId="1" xfId="0" applyFont="1" applyFill="1" applyBorder="1"/>
    <xf numFmtId="49" fontId="56" fillId="0" borderId="1" xfId="0" applyNumberFormat="1" applyFont="1" applyBorder="1"/>
    <xf numFmtId="0" fontId="47" fillId="5" borderId="20" xfId="0" applyFont="1" applyFill="1" applyBorder="1" applyAlignment="1" applyProtection="1">
      <alignment horizontal="center"/>
      <protection locked="0"/>
    </xf>
    <xf numFmtId="0" fontId="47" fillId="5" borderId="13" xfId="0" applyFont="1" applyFill="1" applyBorder="1" applyAlignment="1" applyProtection="1">
      <alignment horizontal="center"/>
      <protection locked="0"/>
    </xf>
    <xf numFmtId="0" fontId="44" fillId="5" borderId="19" xfId="0" applyFont="1" applyFill="1" applyBorder="1" applyAlignment="1" applyProtection="1">
      <alignment horizontal="center"/>
      <protection locked="0"/>
    </xf>
    <xf numFmtId="0" fontId="47" fillId="5" borderId="0" xfId="0" applyFont="1" applyFill="1" applyAlignment="1" applyProtection="1">
      <alignment horizontal="center"/>
      <protection locked="0"/>
    </xf>
    <xf numFmtId="0" fontId="47" fillId="5" borderId="2" xfId="0" applyFont="1" applyFill="1" applyBorder="1" applyAlignment="1" applyProtection="1">
      <alignment horizontal="center"/>
      <protection locked="0"/>
    </xf>
    <xf numFmtId="0" fontId="47" fillId="5" borderId="11" xfId="0" applyFont="1" applyFill="1" applyBorder="1" applyAlignment="1" applyProtection="1">
      <alignment horizontal="center"/>
      <protection locked="0"/>
    </xf>
    <xf numFmtId="2" fontId="28" fillId="0" borderId="0" xfId="0" applyNumberFormat="1" applyFont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2" fontId="24" fillId="6" borderId="2" xfId="0" applyNumberFormat="1" applyFont="1" applyFill="1" applyBorder="1" applyAlignment="1">
      <alignment horizontal="left"/>
    </xf>
    <xf numFmtId="2" fontId="24" fillId="6" borderId="11" xfId="0" applyNumberFormat="1" applyFont="1" applyFill="1" applyBorder="1" applyAlignment="1">
      <alignment horizontal="left"/>
    </xf>
    <xf numFmtId="2" fontId="24" fillId="6" borderId="12" xfId="0" applyNumberFormat="1" applyFont="1" applyFill="1" applyBorder="1" applyAlignment="1">
      <alignment horizontal="left"/>
    </xf>
    <xf numFmtId="49" fontId="20" fillId="0" borderId="13" xfId="0" applyNumberFormat="1" applyFont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center"/>
    </xf>
    <xf numFmtId="49" fontId="22" fillId="2" borderId="12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9"/>
      <color rgb="FFFFFF99"/>
      <color rgb="FFFFFFCC"/>
      <color rgb="FFFFFF00"/>
      <color rgb="FFFF5050"/>
      <color rgb="FFFFFF66"/>
      <color rgb="FFCCFFFF"/>
      <color rgb="FFCCFF99"/>
      <color rgb="FFA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2</xdr:row>
      <xdr:rowOff>0</xdr:rowOff>
    </xdr:from>
    <xdr:to>
      <xdr:col>31</xdr:col>
      <xdr:colOff>275791</xdr:colOff>
      <xdr:row>30</xdr:row>
      <xdr:rowOff>101601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8533" y="660399"/>
          <a:ext cx="6685056" cy="53424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VDS6QIC4\2023%20Rising%20Star%20Pre-Competitive%20Competition%20FINAL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lbertayam\Library\Containers\com.microsoft.Excel\Data\Documents\C:\Users\Cindy\Desktop\Tabulation%202017\2017%20TABmaster_TAM-REDO%20FOR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tarques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SYSTEM"/>
      <sheetName val="PRE COMPETITIVE"/>
      <sheetName val="Rising Star Twirler"/>
      <sheetName val="Sheet 1"/>
      <sheetName val="Athlete List"/>
      <sheetName val="IND &amp; DUET"/>
      <sheetName val="SHORT PROGRAM"/>
      <sheetName val="GROUP SETS"/>
      <sheetName val="GROUP RESULTS"/>
      <sheetName val="DATA VALIDATION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DOWN LIST"/>
      <sheetName val="2017 Athlete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SYSTEM"/>
      <sheetName val="IND &amp; DUET"/>
      <sheetName val="PRE COMPETITIVE"/>
      <sheetName val="Precomp twirler"/>
      <sheetName val="COMPULSORIES"/>
      <sheetName val="SHORT PROGRAM"/>
      <sheetName val="SP + FREESTYLE"/>
      <sheetName val="GROUP RESULTS"/>
      <sheetName val="Athlete List"/>
      <sheetName val="DATA VALIDATION"/>
    </sheetNames>
    <sheetDataSet>
      <sheetData sheetId="0"/>
      <sheetData sheetId="1"/>
      <sheetData sheetId="2">
        <row r="104">
          <cell r="P10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H178"/>
  <sheetViews>
    <sheetView topLeftCell="A55" workbookViewId="0">
      <selection activeCell="D72" sqref="D72"/>
    </sheetView>
  </sheetViews>
  <sheetFormatPr defaultRowHeight="15"/>
  <cols>
    <col min="1" max="1" width="4" customWidth="1"/>
    <col min="2" max="2" width="28.7109375" customWidth="1"/>
    <col min="3" max="3" width="4" customWidth="1"/>
    <col min="4" max="4" width="27.7109375" customWidth="1"/>
    <col min="5" max="5" width="4" customWidth="1"/>
    <col min="6" max="6" width="25.5703125" customWidth="1"/>
    <col min="7" max="7" width="2.85546875" customWidth="1"/>
    <col min="8" max="8" width="26.5703125" customWidth="1"/>
  </cols>
  <sheetData>
    <row r="1" spans="1:8" ht="39.75" thickBot="1">
      <c r="A1" s="295"/>
      <c r="B1" s="296" t="s">
        <v>234</v>
      </c>
      <c r="C1" s="297"/>
      <c r="D1" s="298" t="s">
        <v>235</v>
      </c>
      <c r="E1" s="297"/>
      <c r="F1" s="299" t="s">
        <v>236</v>
      </c>
      <c r="G1" s="297"/>
      <c r="H1" s="299" t="s">
        <v>237</v>
      </c>
    </row>
    <row r="2" spans="1:8">
      <c r="A2" s="412" t="s">
        <v>238</v>
      </c>
      <c r="B2" s="412"/>
      <c r="C2" s="412"/>
      <c r="D2" s="412"/>
      <c r="E2" s="412"/>
      <c r="F2" s="412"/>
      <c r="G2" s="412"/>
      <c r="H2" s="412"/>
    </row>
    <row r="3" spans="1:8" ht="15" customHeight="1">
      <c r="A3" s="300"/>
      <c r="B3" s="301" t="s">
        <v>42</v>
      </c>
      <c r="C3" s="302"/>
      <c r="D3" s="301" t="s">
        <v>42</v>
      </c>
      <c r="E3" s="302"/>
      <c r="F3" s="301" t="s">
        <v>42</v>
      </c>
      <c r="G3" s="302"/>
      <c r="H3" s="301" t="s">
        <v>239</v>
      </c>
    </row>
    <row r="4" spans="1:8">
      <c r="A4" s="300">
        <v>1</v>
      </c>
      <c r="B4" s="300" t="s">
        <v>240</v>
      </c>
      <c r="C4" s="300">
        <v>1</v>
      </c>
      <c r="D4" s="300" t="s">
        <v>241</v>
      </c>
      <c r="E4" s="300">
        <v>1</v>
      </c>
      <c r="F4" s="303" t="s">
        <v>242</v>
      </c>
      <c r="G4" s="300"/>
      <c r="H4" s="304" t="s">
        <v>243</v>
      </c>
    </row>
    <row r="5" spans="1:8">
      <c r="A5" s="304">
        <v>2</v>
      </c>
      <c r="B5" s="304" t="s">
        <v>244</v>
      </c>
      <c r="C5" s="304">
        <v>2</v>
      </c>
      <c r="D5" s="304" t="s">
        <v>245</v>
      </c>
      <c r="E5" s="304">
        <v>2</v>
      </c>
      <c r="F5" s="303" t="s">
        <v>246</v>
      </c>
      <c r="G5" s="304"/>
      <c r="H5" s="301" t="s">
        <v>247</v>
      </c>
    </row>
    <row r="6" spans="1:8">
      <c r="A6" s="304">
        <v>3</v>
      </c>
      <c r="B6" s="300" t="s">
        <v>248</v>
      </c>
      <c r="C6" s="304">
        <v>3</v>
      </c>
      <c r="D6" s="300" t="s">
        <v>249</v>
      </c>
      <c r="E6" s="304">
        <v>3</v>
      </c>
      <c r="F6" s="305" t="s">
        <v>250</v>
      </c>
      <c r="G6" s="304"/>
      <c r="H6" s="300" t="s">
        <v>251</v>
      </c>
    </row>
    <row r="7" spans="1:8">
      <c r="A7" s="304">
        <v>4</v>
      </c>
      <c r="B7" s="300" t="s">
        <v>252</v>
      </c>
      <c r="C7" s="304">
        <v>4</v>
      </c>
      <c r="D7" s="300" t="s">
        <v>253</v>
      </c>
      <c r="E7" s="304">
        <v>4</v>
      </c>
      <c r="F7" s="305" t="s">
        <v>254</v>
      </c>
      <c r="G7" s="304"/>
      <c r="H7" s="300" t="s">
        <v>255</v>
      </c>
    </row>
    <row r="8" spans="1:8">
      <c r="A8" s="304">
        <v>5</v>
      </c>
      <c r="B8" s="300" t="s">
        <v>256</v>
      </c>
      <c r="C8" s="304">
        <v>5</v>
      </c>
      <c r="D8" s="300" t="s">
        <v>257</v>
      </c>
      <c r="E8" s="304">
        <v>5</v>
      </c>
      <c r="F8" s="305" t="s">
        <v>258</v>
      </c>
      <c r="G8" s="304"/>
      <c r="H8" s="301" t="s">
        <v>259</v>
      </c>
    </row>
    <row r="9" spans="1:8">
      <c r="A9" s="304">
        <v>6</v>
      </c>
      <c r="B9" s="300" t="s">
        <v>260</v>
      </c>
      <c r="C9" s="304">
        <v>6</v>
      </c>
      <c r="D9" s="305" t="s">
        <v>261</v>
      </c>
      <c r="E9" s="304">
        <v>6</v>
      </c>
      <c r="F9" s="305" t="s">
        <v>262</v>
      </c>
      <c r="G9" s="304"/>
      <c r="H9" s="300" t="s">
        <v>263</v>
      </c>
    </row>
    <row r="10" spans="1:8">
      <c r="A10" s="304">
        <v>7</v>
      </c>
      <c r="B10" s="300" t="s">
        <v>264</v>
      </c>
      <c r="C10" s="304">
        <v>7</v>
      </c>
      <c r="D10" s="305" t="s">
        <v>265</v>
      </c>
      <c r="E10" s="304">
        <v>7</v>
      </c>
      <c r="F10" s="305" t="s">
        <v>266</v>
      </c>
      <c r="G10" s="304"/>
      <c r="H10" s="301"/>
    </row>
    <row r="11" spans="1:8">
      <c r="A11" s="304">
        <v>8</v>
      </c>
      <c r="B11" s="300" t="s">
        <v>267</v>
      </c>
      <c r="C11" s="304">
        <v>8</v>
      </c>
      <c r="D11" s="305" t="s">
        <v>268</v>
      </c>
      <c r="E11" s="304">
        <v>8</v>
      </c>
      <c r="F11" s="305" t="s">
        <v>269</v>
      </c>
      <c r="G11" s="304"/>
      <c r="H11" s="301" t="s">
        <v>270</v>
      </c>
    </row>
    <row r="12" spans="1:8">
      <c r="A12" s="304">
        <v>9</v>
      </c>
      <c r="B12" s="306"/>
      <c r="C12" s="304">
        <v>9</v>
      </c>
      <c r="D12" s="306"/>
      <c r="E12" s="304">
        <v>9</v>
      </c>
      <c r="F12" s="305" t="s">
        <v>271</v>
      </c>
      <c r="G12" s="304"/>
      <c r="H12" s="300" t="s">
        <v>272</v>
      </c>
    </row>
    <row r="13" spans="1:8">
      <c r="A13" s="304"/>
      <c r="B13" s="301" t="s">
        <v>43</v>
      </c>
      <c r="C13" s="304"/>
      <c r="D13" s="301" t="s">
        <v>43</v>
      </c>
      <c r="E13" s="304"/>
      <c r="F13" s="301" t="s">
        <v>43</v>
      </c>
      <c r="G13" s="304"/>
      <c r="H13" s="307" t="s">
        <v>273</v>
      </c>
    </row>
    <row r="14" spans="1:8">
      <c r="A14" s="304">
        <v>10</v>
      </c>
      <c r="B14" s="307" t="s">
        <v>274</v>
      </c>
      <c r="C14" s="304">
        <v>10</v>
      </c>
      <c r="D14" s="307" t="s">
        <v>275</v>
      </c>
      <c r="E14" s="304">
        <v>10</v>
      </c>
      <c r="F14" s="307" t="s">
        <v>276</v>
      </c>
      <c r="G14" s="58"/>
      <c r="H14" s="301" t="s">
        <v>277</v>
      </c>
    </row>
    <row r="15" spans="1:8">
      <c r="A15" s="304">
        <v>11</v>
      </c>
      <c r="B15" s="307" t="s">
        <v>278</v>
      </c>
      <c r="C15" s="304">
        <v>11</v>
      </c>
      <c r="D15" s="307" t="s">
        <v>279</v>
      </c>
      <c r="E15" s="304">
        <v>11</v>
      </c>
      <c r="F15" s="307" t="s">
        <v>280</v>
      </c>
      <c r="G15" s="58"/>
      <c r="H15" s="307" t="s">
        <v>281</v>
      </c>
    </row>
    <row r="16" spans="1:8">
      <c r="A16" s="304">
        <v>12</v>
      </c>
      <c r="B16" s="307" t="s">
        <v>282</v>
      </c>
      <c r="C16" s="304">
        <v>12</v>
      </c>
      <c r="D16" s="307" t="s">
        <v>283</v>
      </c>
      <c r="E16" s="304">
        <v>12</v>
      </c>
      <c r="F16" s="307" t="s">
        <v>284</v>
      </c>
      <c r="G16" s="58"/>
      <c r="H16" s="307" t="s">
        <v>285</v>
      </c>
    </row>
    <row r="17" spans="1:8">
      <c r="A17" s="304">
        <v>13</v>
      </c>
      <c r="B17" s="307" t="s">
        <v>286</v>
      </c>
      <c r="C17" s="304">
        <v>13</v>
      </c>
      <c r="D17" s="307" t="s">
        <v>287</v>
      </c>
      <c r="E17" s="304">
        <v>13</v>
      </c>
      <c r="F17" s="307" t="s">
        <v>288</v>
      </c>
      <c r="G17" s="58"/>
      <c r="H17" s="307" t="s">
        <v>289</v>
      </c>
    </row>
    <row r="18" spans="1:8">
      <c r="A18" s="304">
        <v>14</v>
      </c>
      <c r="B18" s="58" t="s">
        <v>290</v>
      </c>
      <c r="C18" s="304">
        <v>14</v>
      </c>
      <c r="D18" s="307" t="s">
        <v>291</v>
      </c>
      <c r="E18" s="304">
        <v>14</v>
      </c>
      <c r="F18" s="58" t="s">
        <v>292</v>
      </c>
      <c r="G18" s="58"/>
      <c r="H18" s="58"/>
    </row>
    <row r="19" spans="1:8">
      <c r="A19" s="304">
        <v>15</v>
      </c>
      <c r="B19" s="58" t="s">
        <v>293</v>
      </c>
      <c r="C19" s="304">
        <v>15</v>
      </c>
      <c r="D19" s="308"/>
      <c r="E19" s="304">
        <v>15</v>
      </c>
      <c r="F19" s="58" t="s">
        <v>294</v>
      </c>
      <c r="G19" s="58"/>
      <c r="H19" s="301" t="s">
        <v>295</v>
      </c>
    </row>
    <row r="20" spans="1:8">
      <c r="A20" s="304"/>
      <c r="B20" s="309" t="s">
        <v>22</v>
      </c>
      <c r="C20" s="304"/>
      <c r="D20" s="309" t="s">
        <v>22</v>
      </c>
      <c r="E20" s="304"/>
      <c r="F20" s="309" t="s">
        <v>22</v>
      </c>
      <c r="G20" s="304"/>
      <c r="H20" s="58" t="s">
        <v>296</v>
      </c>
    </row>
    <row r="21" spans="1:8">
      <c r="A21" s="304">
        <v>16</v>
      </c>
      <c r="B21" s="59" t="s">
        <v>269</v>
      </c>
      <c r="C21" s="304">
        <v>16</v>
      </c>
      <c r="D21" s="59" t="s">
        <v>250</v>
      </c>
      <c r="E21" s="304">
        <v>16</v>
      </c>
      <c r="F21" s="59" t="s">
        <v>268</v>
      </c>
      <c r="G21" s="304"/>
      <c r="H21" s="59" t="s">
        <v>297</v>
      </c>
    </row>
    <row r="22" spans="1:8">
      <c r="A22" s="304">
        <v>17</v>
      </c>
      <c r="B22" s="59" t="s">
        <v>275</v>
      </c>
      <c r="C22" s="304">
        <v>17</v>
      </c>
      <c r="D22" s="59" t="s">
        <v>282</v>
      </c>
      <c r="E22" s="304">
        <v>17</v>
      </c>
      <c r="F22" s="59" t="s">
        <v>260</v>
      </c>
      <c r="G22" s="304"/>
      <c r="H22" s="301" t="s">
        <v>298</v>
      </c>
    </row>
    <row r="23" spans="1:8">
      <c r="A23" s="304">
        <v>18</v>
      </c>
      <c r="B23" s="59" t="s">
        <v>284</v>
      </c>
      <c r="C23" s="304">
        <v>18</v>
      </c>
      <c r="D23" s="59" t="s">
        <v>244</v>
      </c>
      <c r="E23" s="304">
        <v>18</v>
      </c>
      <c r="F23" s="59" t="s">
        <v>256</v>
      </c>
      <c r="G23" s="304"/>
      <c r="H23" s="59" t="s">
        <v>299</v>
      </c>
    </row>
    <row r="24" spans="1:8">
      <c r="A24" s="304">
        <v>19</v>
      </c>
      <c r="B24" s="59" t="s">
        <v>300</v>
      </c>
      <c r="C24" s="304">
        <v>19</v>
      </c>
      <c r="D24" s="59" t="s">
        <v>292</v>
      </c>
      <c r="E24" s="304">
        <v>19</v>
      </c>
      <c r="F24" s="59" t="s">
        <v>267</v>
      </c>
      <c r="G24" s="304"/>
      <c r="H24" s="59" t="s">
        <v>301</v>
      </c>
    </row>
    <row r="25" spans="1:8">
      <c r="A25" s="304">
        <v>20</v>
      </c>
      <c r="B25" s="59" t="s">
        <v>242</v>
      </c>
      <c r="C25" s="304">
        <v>20</v>
      </c>
      <c r="D25" s="59" t="s">
        <v>258</v>
      </c>
      <c r="E25" s="304">
        <v>20</v>
      </c>
      <c r="F25" s="59" t="s">
        <v>253</v>
      </c>
      <c r="G25" s="304"/>
      <c r="H25" s="59" t="s">
        <v>302</v>
      </c>
    </row>
    <row r="26" spans="1:8">
      <c r="A26" s="304">
        <v>21</v>
      </c>
      <c r="B26" s="59" t="s">
        <v>249</v>
      </c>
      <c r="C26" s="304">
        <v>21</v>
      </c>
      <c r="D26" s="59" t="s">
        <v>254</v>
      </c>
      <c r="E26" s="304">
        <v>21</v>
      </c>
      <c r="F26" s="59" t="s">
        <v>287</v>
      </c>
      <c r="G26" s="304"/>
      <c r="H26" s="301" t="s">
        <v>303</v>
      </c>
    </row>
    <row r="27" spans="1:8">
      <c r="A27" s="304">
        <v>22</v>
      </c>
      <c r="B27" s="59" t="s">
        <v>291</v>
      </c>
      <c r="C27" s="304">
        <v>22</v>
      </c>
      <c r="D27" s="59" t="s">
        <v>240</v>
      </c>
      <c r="E27" s="304">
        <v>22</v>
      </c>
      <c r="F27" s="59" t="s">
        <v>290</v>
      </c>
      <c r="G27" s="304"/>
      <c r="H27" s="59" t="s">
        <v>304</v>
      </c>
    </row>
    <row r="28" spans="1:8">
      <c r="A28" s="304">
        <v>23</v>
      </c>
      <c r="B28" s="59" t="s">
        <v>266</v>
      </c>
      <c r="C28" s="304">
        <v>23</v>
      </c>
      <c r="D28" s="59" t="s">
        <v>294</v>
      </c>
      <c r="E28" s="304">
        <v>23</v>
      </c>
      <c r="F28" s="59" t="s">
        <v>264</v>
      </c>
      <c r="G28" s="304"/>
      <c r="H28" s="301" t="s">
        <v>305</v>
      </c>
    </row>
    <row r="29" spans="1:8">
      <c r="A29" s="304">
        <v>24</v>
      </c>
      <c r="B29" s="59" t="s">
        <v>262</v>
      </c>
      <c r="C29" s="304">
        <v>24</v>
      </c>
      <c r="D29" s="59" t="s">
        <v>271</v>
      </c>
      <c r="E29" s="304">
        <v>24</v>
      </c>
      <c r="F29" s="59" t="s">
        <v>293</v>
      </c>
      <c r="G29" s="304"/>
      <c r="H29" s="59" t="s">
        <v>306</v>
      </c>
    </row>
    <row r="30" spans="1:8">
      <c r="A30" s="304">
        <v>25</v>
      </c>
      <c r="B30" s="59" t="s">
        <v>261</v>
      </c>
      <c r="C30" s="304">
        <v>25</v>
      </c>
      <c r="D30" s="58" t="s">
        <v>246</v>
      </c>
      <c r="E30" s="304">
        <v>25</v>
      </c>
      <c r="F30" s="58" t="s">
        <v>248</v>
      </c>
      <c r="G30" s="304"/>
      <c r="H30" s="308"/>
    </row>
    <row r="31" spans="1:8">
      <c r="A31" s="304">
        <v>26</v>
      </c>
      <c r="B31" s="59" t="s">
        <v>280</v>
      </c>
      <c r="C31" s="304">
        <v>26</v>
      </c>
      <c r="D31" s="58" t="s">
        <v>274</v>
      </c>
      <c r="E31" s="304">
        <v>26</v>
      </c>
      <c r="F31" s="58" t="s">
        <v>283</v>
      </c>
      <c r="G31" s="304"/>
      <c r="H31" s="308"/>
    </row>
    <row r="32" spans="1:8">
      <c r="A32" s="304">
        <v>27</v>
      </c>
      <c r="B32" s="59" t="s">
        <v>265</v>
      </c>
      <c r="C32" s="304">
        <v>27</v>
      </c>
      <c r="D32" s="58" t="s">
        <v>252</v>
      </c>
      <c r="E32" s="304">
        <v>27</v>
      </c>
      <c r="F32" s="58" t="s">
        <v>241</v>
      </c>
      <c r="G32" s="304"/>
      <c r="H32" s="308"/>
    </row>
    <row r="33" spans="1:8">
      <c r="A33" s="304"/>
      <c r="B33" s="309" t="s">
        <v>23</v>
      </c>
      <c r="C33" s="304"/>
      <c r="D33" s="309" t="s">
        <v>23</v>
      </c>
      <c r="E33" s="304"/>
      <c r="F33" s="309" t="s">
        <v>23</v>
      </c>
      <c r="G33" s="304"/>
      <c r="H33" s="308"/>
    </row>
    <row r="34" spans="1:8">
      <c r="A34" s="304">
        <v>28</v>
      </c>
      <c r="B34" s="58" t="s">
        <v>307</v>
      </c>
      <c r="C34" s="58">
        <v>28</v>
      </c>
      <c r="D34" s="58" t="s">
        <v>286</v>
      </c>
      <c r="E34" s="58">
        <v>28</v>
      </c>
      <c r="F34" s="58" t="s">
        <v>278</v>
      </c>
      <c r="G34" s="58"/>
      <c r="H34" s="308"/>
    </row>
    <row r="35" spans="1:8">
      <c r="A35" s="304">
        <v>29</v>
      </c>
      <c r="B35" s="58" t="s">
        <v>276</v>
      </c>
      <c r="C35" s="58">
        <v>29</v>
      </c>
      <c r="D35" s="58" t="s">
        <v>288</v>
      </c>
      <c r="E35" s="58">
        <v>29</v>
      </c>
      <c r="F35" s="308"/>
      <c r="G35" s="58"/>
      <c r="H35" s="308"/>
    </row>
    <row r="36" spans="1:8">
      <c r="A36" s="304"/>
      <c r="B36" s="309" t="s">
        <v>308</v>
      </c>
      <c r="C36" s="304"/>
      <c r="D36" s="309" t="s">
        <v>308</v>
      </c>
      <c r="E36" s="304"/>
      <c r="F36" s="309" t="s">
        <v>308</v>
      </c>
      <c r="G36" s="304"/>
      <c r="H36" s="311"/>
    </row>
    <row r="37" spans="1:8">
      <c r="A37" s="312">
        <v>30</v>
      </c>
      <c r="B37" s="58" t="s">
        <v>292</v>
      </c>
      <c r="C37" s="312">
        <v>30</v>
      </c>
      <c r="D37" s="58" t="s">
        <v>309</v>
      </c>
      <c r="E37" s="312">
        <v>30</v>
      </c>
      <c r="F37" s="58" t="s">
        <v>244</v>
      </c>
      <c r="G37" s="58"/>
      <c r="H37" s="308"/>
    </row>
    <row r="38" spans="1:8">
      <c r="A38" s="312">
        <v>31</v>
      </c>
      <c r="B38" s="58" t="s">
        <v>254</v>
      </c>
      <c r="C38" s="312">
        <v>31</v>
      </c>
      <c r="D38" s="58" t="s">
        <v>262</v>
      </c>
      <c r="E38" s="312">
        <v>31</v>
      </c>
      <c r="F38" s="58" t="s">
        <v>249</v>
      </c>
      <c r="G38" s="58"/>
      <c r="H38" s="308"/>
    </row>
    <row r="39" spans="1:8">
      <c r="A39" s="312">
        <v>32</v>
      </c>
      <c r="B39" s="58" t="s">
        <v>250</v>
      </c>
      <c r="C39" s="312">
        <v>32</v>
      </c>
      <c r="D39" s="58" t="s">
        <v>280</v>
      </c>
      <c r="E39" s="312">
        <v>32</v>
      </c>
      <c r="F39" s="58" t="s">
        <v>245</v>
      </c>
      <c r="G39" s="58"/>
      <c r="H39" s="308"/>
    </row>
    <row r="40" spans="1:8">
      <c r="A40" s="312">
        <v>33</v>
      </c>
      <c r="B40" s="58" t="s">
        <v>294</v>
      </c>
      <c r="C40" s="312">
        <v>33</v>
      </c>
      <c r="D40" s="58" t="s">
        <v>290</v>
      </c>
      <c r="E40" s="312">
        <v>33</v>
      </c>
      <c r="F40" s="58" t="s">
        <v>265</v>
      </c>
      <c r="G40" s="58"/>
      <c r="H40" s="308"/>
    </row>
    <row r="41" spans="1:8">
      <c r="A41" s="312">
        <v>34</v>
      </c>
      <c r="B41" s="58" t="s">
        <v>271</v>
      </c>
      <c r="C41" s="312">
        <v>34</v>
      </c>
      <c r="D41" s="58" t="s">
        <v>269</v>
      </c>
      <c r="E41" s="312">
        <v>34</v>
      </c>
      <c r="F41" s="58" t="s">
        <v>261</v>
      </c>
      <c r="G41" s="58"/>
      <c r="H41" s="308"/>
    </row>
    <row r="42" spans="1:8">
      <c r="A42" s="312">
        <v>35</v>
      </c>
      <c r="B42" s="58" t="s">
        <v>253</v>
      </c>
      <c r="C42" s="312">
        <v>35</v>
      </c>
      <c r="D42" s="58" t="s">
        <v>256</v>
      </c>
      <c r="E42" s="312">
        <v>35</v>
      </c>
      <c r="F42" s="58" t="s">
        <v>291</v>
      </c>
      <c r="G42" s="58"/>
      <c r="H42" s="308"/>
    </row>
    <row r="43" spans="1:8">
      <c r="A43" s="312">
        <v>36</v>
      </c>
      <c r="B43" s="59" t="s">
        <v>287</v>
      </c>
      <c r="C43" s="312">
        <v>36</v>
      </c>
      <c r="D43" s="58" t="s">
        <v>242</v>
      </c>
      <c r="E43" s="312">
        <v>36</v>
      </c>
      <c r="F43" s="58" t="s">
        <v>300</v>
      </c>
      <c r="G43" s="58"/>
      <c r="H43" s="308"/>
    </row>
    <row r="44" spans="1:8">
      <c r="A44" s="312">
        <v>37</v>
      </c>
      <c r="B44" s="59" t="s">
        <v>246</v>
      </c>
      <c r="C44" s="312">
        <v>37</v>
      </c>
      <c r="D44" s="58" t="s">
        <v>267</v>
      </c>
      <c r="E44" s="312">
        <v>37</v>
      </c>
      <c r="F44" s="58" t="s">
        <v>274</v>
      </c>
      <c r="G44" s="58"/>
      <c r="H44" s="308"/>
    </row>
    <row r="45" spans="1:8">
      <c r="A45" s="312">
        <v>38</v>
      </c>
      <c r="B45" s="59" t="s">
        <v>283</v>
      </c>
      <c r="C45" s="312">
        <v>38</v>
      </c>
      <c r="D45" s="58" t="s">
        <v>264</v>
      </c>
      <c r="E45" s="312">
        <v>38</v>
      </c>
      <c r="F45" s="58" t="s">
        <v>240</v>
      </c>
      <c r="G45" s="58"/>
      <c r="H45" s="308"/>
    </row>
    <row r="46" spans="1:8">
      <c r="A46" s="312">
        <v>39</v>
      </c>
      <c r="B46" s="59" t="s">
        <v>258</v>
      </c>
      <c r="C46" s="312">
        <v>39</v>
      </c>
      <c r="D46" s="58" t="s">
        <v>278</v>
      </c>
      <c r="E46" s="312">
        <v>39</v>
      </c>
      <c r="F46" s="58" t="s">
        <v>252</v>
      </c>
      <c r="G46" s="58"/>
      <c r="H46" s="308"/>
    </row>
    <row r="47" spans="1:8" ht="16.5" customHeight="1">
      <c r="A47" s="312">
        <v>40</v>
      </c>
      <c r="B47" s="59" t="s">
        <v>310</v>
      </c>
      <c r="C47" s="312">
        <v>40</v>
      </c>
      <c r="D47" s="58" t="s">
        <v>293</v>
      </c>
      <c r="E47" s="312">
        <v>40</v>
      </c>
      <c r="F47" s="58" t="s">
        <v>276</v>
      </c>
      <c r="G47" s="58"/>
      <c r="H47" s="308"/>
    </row>
    <row r="48" spans="1:8">
      <c r="A48" s="312">
        <v>41</v>
      </c>
      <c r="B48" s="59" t="s">
        <v>241</v>
      </c>
      <c r="C48" s="312">
        <v>41</v>
      </c>
      <c r="D48" s="58" t="s">
        <v>248</v>
      </c>
      <c r="E48" s="312">
        <v>41</v>
      </c>
      <c r="F48" s="58" t="s">
        <v>260</v>
      </c>
      <c r="G48" s="58"/>
      <c r="H48" s="308"/>
    </row>
    <row r="49" spans="1:8">
      <c r="A49" s="304"/>
      <c r="B49" s="309" t="s">
        <v>311</v>
      </c>
      <c r="C49" s="304"/>
      <c r="D49" s="309" t="s">
        <v>311</v>
      </c>
      <c r="E49" s="304"/>
      <c r="F49" s="309" t="s">
        <v>311</v>
      </c>
      <c r="G49" s="304"/>
      <c r="H49" s="311"/>
    </row>
    <row r="50" spans="1:8">
      <c r="A50" s="58">
        <v>42</v>
      </c>
      <c r="B50" s="58" t="s">
        <v>288</v>
      </c>
      <c r="C50" s="58">
        <v>42</v>
      </c>
      <c r="D50" s="58" t="s">
        <v>284</v>
      </c>
      <c r="E50" s="58">
        <v>42</v>
      </c>
      <c r="F50" s="58" t="s">
        <v>275</v>
      </c>
      <c r="G50" s="304"/>
      <c r="H50" s="311"/>
    </row>
    <row r="51" spans="1:8">
      <c r="A51" s="58">
        <v>43</v>
      </c>
      <c r="B51" s="58" t="s">
        <v>282</v>
      </c>
      <c r="C51" s="58">
        <v>43</v>
      </c>
      <c r="D51" s="308"/>
      <c r="E51" s="58">
        <v>43</v>
      </c>
      <c r="F51" s="58" t="s">
        <v>286</v>
      </c>
      <c r="G51" s="304"/>
      <c r="H51" s="313"/>
    </row>
    <row r="52" spans="1:8">
      <c r="A52" s="304"/>
      <c r="B52" s="309" t="s">
        <v>30</v>
      </c>
      <c r="C52" s="304"/>
      <c r="D52" s="309" t="s">
        <v>30</v>
      </c>
      <c r="E52" s="304"/>
      <c r="F52" s="309" t="s">
        <v>30</v>
      </c>
      <c r="G52" s="304"/>
      <c r="H52" s="311"/>
    </row>
    <row r="53" spans="1:8">
      <c r="A53" s="304">
        <v>44</v>
      </c>
      <c r="B53" s="58" t="s">
        <v>307</v>
      </c>
      <c r="C53" s="304">
        <v>44</v>
      </c>
      <c r="D53" s="304" t="s">
        <v>276</v>
      </c>
      <c r="E53" s="304">
        <v>44</v>
      </c>
      <c r="F53" s="304" t="s">
        <v>278</v>
      </c>
      <c r="G53" s="304"/>
      <c r="H53" s="313"/>
    </row>
    <row r="54" spans="1:8">
      <c r="A54" s="304">
        <v>45</v>
      </c>
      <c r="B54" s="58" t="s">
        <v>291</v>
      </c>
      <c r="C54" s="304">
        <v>45</v>
      </c>
      <c r="D54" s="304" t="s">
        <v>288</v>
      </c>
      <c r="E54" s="304">
        <v>45</v>
      </c>
      <c r="F54" s="313"/>
      <c r="G54" s="304"/>
      <c r="H54" s="313"/>
    </row>
    <row r="55" spans="1:8">
      <c r="A55" s="304"/>
      <c r="B55" s="309" t="s">
        <v>31</v>
      </c>
      <c r="C55" s="304"/>
      <c r="D55" s="309" t="s">
        <v>31</v>
      </c>
      <c r="E55" s="304"/>
      <c r="F55" s="309" t="s">
        <v>31</v>
      </c>
      <c r="G55" s="304"/>
      <c r="H55" s="313"/>
    </row>
    <row r="56" spans="1:8">
      <c r="A56" s="304">
        <v>46</v>
      </c>
      <c r="B56" s="308"/>
      <c r="C56" s="304">
        <v>46</v>
      </c>
      <c r="D56" s="313"/>
      <c r="E56" s="304">
        <v>46</v>
      </c>
      <c r="F56" s="304" t="s">
        <v>286</v>
      </c>
      <c r="G56" s="304"/>
      <c r="H56" s="313"/>
    </row>
    <row r="57" spans="1:8">
      <c r="A57" s="304"/>
      <c r="B57" s="309" t="s">
        <v>312</v>
      </c>
      <c r="C57" s="304"/>
      <c r="D57" s="309" t="s">
        <v>312</v>
      </c>
      <c r="E57" s="304"/>
      <c r="F57" s="309" t="s">
        <v>312</v>
      </c>
      <c r="G57" s="304"/>
      <c r="H57" s="311"/>
    </row>
    <row r="58" spans="1:8">
      <c r="A58" s="304">
        <v>47</v>
      </c>
      <c r="B58" s="58" t="s">
        <v>286</v>
      </c>
      <c r="C58" s="304">
        <v>47</v>
      </c>
      <c r="D58" s="311"/>
      <c r="E58" s="304">
        <v>47</v>
      </c>
      <c r="F58" s="308"/>
      <c r="G58" s="304"/>
      <c r="H58" s="311"/>
    </row>
    <row r="59" spans="1:8">
      <c r="A59" s="304"/>
      <c r="B59" s="309" t="s">
        <v>62</v>
      </c>
      <c r="C59" s="304"/>
      <c r="D59" s="309" t="s">
        <v>62</v>
      </c>
      <c r="E59" s="304"/>
      <c r="F59" s="309" t="s">
        <v>62</v>
      </c>
      <c r="G59" s="304"/>
      <c r="H59" s="311"/>
    </row>
    <row r="60" spans="1:8" ht="15.75" customHeight="1">
      <c r="A60" s="304">
        <v>48</v>
      </c>
      <c r="B60" s="58" t="s">
        <v>262</v>
      </c>
      <c r="C60" s="58">
        <v>48</v>
      </c>
      <c r="D60" s="58" t="s">
        <v>253</v>
      </c>
      <c r="E60" s="58">
        <v>48</v>
      </c>
      <c r="F60" s="58" t="s">
        <v>310</v>
      </c>
      <c r="G60" s="304"/>
      <c r="H60" s="311"/>
    </row>
    <row r="61" spans="1:8">
      <c r="A61" s="304">
        <v>49</v>
      </c>
      <c r="B61" s="58" t="s">
        <v>266</v>
      </c>
      <c r="C61" s="58">
        <v>49</v>
      </c>
      <c r="D61" s="58" t="s">
        <v>246</v>
      </c>
      <c r="E61" s="58">
        <v>49</v>
      </c>
      <c r="F61" s="58" t="s">
        <v>267</v>
      </c>
      <c r="G61" s="304"/>
      <c r="H61" s="311"/>
    </row>
    <row r="62" spans="1:8">
      <c r="A62" s="304">
        <v>50</v>
      </c>
      <c r="B62" s="58" t="s">
        <v>256</v>
      </c>
      <c r="C62" s="58">
        <v>50</v>
      </c>
      <c r="D62" s="58" t="s">
        <v>260</v>
      </c>
      <c r="E62" s="58">
        <v>50</v>
      </c>
      <c r="F62" s="58" t="s">
        <v>254</v>
      </c>
      <c r="G62" s="304"/>
      <c r="H62" s="311"/>
    </row>
    <row r="63" spans="1:8">
      <c r="A63" s="304"/>
      <c r="B63" s="309" t="s">
        <v>63</v>
      </c>
      <c r="C63" s="304"/>
      <c r="D63" s="309" t="s">
        <v>63</v>
      </c>
      <c r="E63" s="304"/>
      <c r="F63" s="309" t="s">
        <v>63</v>
      </c>
      <c r="G63" s="304"/>
      <c r="H63" s="311"/>
    </row>
    <row r="64" spans="1:8">
      <c r="A64" s="304">
        <v>51</v>
      </c>
      <c r="B64" s="308"/>
      <c r="C64" s="304">
        <v>51</v>
      </c>
      <c r="D64" s="304" t="s">
        <v>286</v>
      </c>
      <c r="E64" s="304">
        <v>51</v>
      </c>
      <c r="F64" s="313"/>
      <c r="G64" s="304"/>
      <c r="H64" s="313"/>
    </row>
    <row r="65" spans="1:8" ht="15.75" customHeight="1">
      <c r="A65" s="314"/>
      <c r="B65" s="315"/>
      <c r="C65" s="304"/>
      <c r="D65" s="315"/>
      <c r="E65" s="316"/>
      <c r="F65" s="315"/>
      <c r="G65" s="317"/>
      <c r="H65" s="317"/>
    </row>
    <row r="66" spans="1:8">
      <c r="A66" s="304"/>
      <c r="B66" s="58"/>
      <c r="C66" s="304"/>
      <c r="D66" s="58"/>
      <c r="E66" s="58"/>
      <c r="F66" s="58"/>
      <c r="G66" s="317"/>
      <c r="H66" s="317"/>
    </row>
    <row r="67" spans="1:8" ht="15.75">
      <c r="A67" s="318"/>
      <c r="B67" s="58"/>
      <c r="C67" s="58"/>
      <c r="D67" s="58"/>
      <c r="E67" s="58"/>
      <c r="F67" s="58"/>
      <c r="G67" s="317"/>
      <c r="H67" s="317"/>
    </row>
    <row r="68" spans="1:8" ht="16.5" thickBot="1">
      <c r="A68" s="319"/>
      <c r="B68" s="319"/>
      <c r="C68" s="319"/>
      <c r="D68" s="319"/>
      <c r="E68" s="319"/>
      <c r="F68" s="319"/>
      <c r="G68" s="317"/>
      <c r="H68" s="317"/>
    </row>
    <row r="69" spans="1:8" ht="27" thickBot="1">
      <c r="A69" s="295"/>
      <c r="B69" s="296" t="s">
        <v>234</v>
      </c>
      <c r="C69" s="297"/>
      <c r="D69" s="298" t="s">
        <v>313</v>
      </c>
      <c r="E69" s="297"/>
      <c r="F69" s="299" t="s">
        <v>314</v>
      </c>
    </row>
    <row r="70" spans="1:8" ht="15.75" customHeight="1">
      <c r="A70" s="320"/>
      <c r="B70" s="317"/>
      <c r="C70" s="320"/>
      <c r="D70" s="320"/>
      <c r="E70" s="320"/>
      <c r="F70" s="321"/>
    </row>
    <row r="71" spans="1:8" ht="15.75">
      <c r="A71" s="411" t="s">
        <v>315</v>
      </c>
      <c r="B71" s="411"/>
      <c r="C71" s="411"/>
      <c r="D71" s="411"/>
      <c r="E71" s="411"/>
      <c r="F71" s="411"/>
    </row>
    <row r="72" spans="1:8">
      <c r="A72" s="322"/>
      <c r="B72" s="323"/>
      <c r="C72" s="322"/>
      <c r="D72" s="322" t="s">
        <v>515</v>
      </c>
      <c r="E72" s="322"/>
      <c r="F72" s="322" t="s">
        <v>316</v>
      </c>
    </row>
    <row r="73" spans="1:8">
      <c r="A73" s="312"/>
      <c r="B73" s="308"/>
      <c r="C73" s="312">
        <v>1</v>
      </c>
      <c r="D73" s="58" t="s">
        <v>317</v>
      </c>
      <c r="E73" s="312">
        <v>2</v>
      </c>
      <c r="F73" s="58" t="s">
        <v>318</v>
      </c>
    </row>
    <row r="74" spans="1:8">
      <c r="A74" s="312"/>
      <c r="B74" s="308"/>
      <c r="C74" s="312">
        <v>3</v>
      </c>
      <c r="D74" s="58" t="s">
        <v>319</v>
      </c>
      <c r="E74" s="312"/>
      <c r="F74" s="322" t="s">
        <v>320</v>
      </c>
    </row>
    <row r="75" spans="1:8">
      <c r="A75" s="304"/>
      <c r="B75" s="308"/>
      <c r="C75" s="312"/>
      <c r="D75" s="322" t="s">
        <v>321</v>
      </c>
      <c r="E75" s="312">
        <v>4</v>
      </c>
      <c r="F75" s="58" t="s">
        <v>322</v>
      </c>
      <c r="H75" s="310"/>
    </row>
    <row r="76" spans="1:8">
      <c r="A76" s="304"/>
      <c r="B76" s="308"/>
      <c r="C76" s="312">
        <v>5</v>
      </c>
      <c r="D76" s="58" t="s">
        <v>323</v>
      </c>
      <c r="E76" s="312"/>
      <c r="F76" s="308"/>
    </row>
    <row r="77" spans="1:8">
      <c r="A77" s="317"/>
      <c r="B77" s="320"/>
      <c r="C77" s="324"/>
      <c r="D77" s="320"/>
      <c r="E77" s="324"/>
      <c r="F77" s="320"/>
    </row>
    <row r="78" spans="1:8" ht="15.75">
      <c r="A78" s="413" t="s">
        <v>324</v>
      </c>
      <c r="B78" s="413"/>
      <c r="C78" s="413"/>
      <c r="D78" s="413"/>
      <c r="E78" s="413"/>
      <c r="F78" s="413"/>
    </row>
    <row r="79" spans="1:8">
      <c r="A79" s="314"/>
      <c r="B79" s="322" t="s">
        <v>325</v>
      </c>
      <c r="C79" s="304"/>
      <c r="D79" s="322" t="s">
        <v>326</v>
      </c>
      <c r="E79" s="316"/>
      <c r="F79" s="315"/>
    </row>
    <row r="80" spans="1:8">
      <c r="A80" s="304">
        <v>6</v>
      </c>
      <c r="B80" s="58" t="s">
        <v>301</v>
      </c>
      <c r="C80" s="312">
        <v>6</v>
      </c>
      <c r="D80" s="58" t="s">
        <v>297</v>
      </c>
      <c r="E80" s="312">
        <v>6</v>
      </c>
      <c r="F80" s="308"/>
    </row>
    <row r="81" spans="1:8">
      <c r="A81" s="304">
        <v>7</v>
      </c>
      <c r="B81" s="58" t="s">
        <v>289</v>
      </c>
      <c r="C81" s="312">
        <v>7</v>
      </c>
      <c r="D81" s="325"/>
      <c r="E81" s="312">
        <v>7</v>
      </c>
      <c r="F81" s="308"/>
    </row>
    <row r="82" spans="1:8">
      <c r="A82" s="304">
        <v>8</v>
      </c>
      <c r="B82" s="58" t="s">
        <v>302</v>
      </c>
      <c r="C82" s="312">
        <v>8</v>
      </c>
      <c r="D82" s="325"/>
      <c r="E82" s="312">
        <v>8</v>
      </c>
      <c r="F82" s="308"/>
    </row>
    <row r="83" spans="1:8">
      <c r="A83" s="312">
        <v>9</v>
      </c>
      <c r="B83" s="58" t="s">
        <v>299</v>
      </c>
      <c r="C83" s="312">
        <v>9</v>
      </c>
      <c r="D83" s="325"/>
      <c r="E83" s="312">
        <v>9</v>
      </c>
      <c r="F83" s="308"/>
    </row>
    <row r="84" spans="1:8" ht="15.75">
      <c r="A84" s="319"/>
      <c r="B84" s="319"/>
      <c r="C84" s="319"/>
      <c r="D84" s="319"/>
      <c r="E84" s="319"/>
      <c r="F84" s="319"/>
    </row>
    <row r="85" spans="1:8" ht="15.75">
      <c r="A85" s="413" t="s">
        <v>327</v>
      </c>
      <c r="B85" s="413"/>
      <c r="C85" s="413"/>
      <c r="D85" s="413"/>
      <c r="E85" s="413"/>
      <c r="F85" s="413"/>
    </row>
    <row r="86" spans="1:8">
      <c r="A86" s="326"/>
      <c r="B86" s="315" t="s">
        <v>328</v>
      </c>
      <c r="C86" s="300"/>
      <c r="D86" s="315" t="s">
        <v>329</v>
      </c>
      <c r="E86" s="327"/>
      <c r="F86" s="328" t="s">
        <v>330</v>
      </c>
      <c r="G86" s="317"/>
      <c r="H86" s="320"/>
    </row>
    <row r="87" spans="1:8">
      <c r="A87" s="300">
        <v>10</v>
      </c>
      <c r="B87" s="58" t="s">
        <v>331</v>
      </c>
      <c r="C87" s="300">
        <v>10</v>
      </c>
      <c r="D87" s="307" t="s">
        <v>332</v>
      </c>
      <c r="E87" s="300">
        <v>10</v>
      </c>
      <c r="F87" s="58" t="s">
        <v>333</v>
      </c>
    </row>
    <row r="88" spans="1:8">
      <c r="A88" s="300">
        <v>11</v>
      </c>
      <c r="B88" s="58" t="s">
        <v>334</v>
      </c>
      <c r="C88" s="300">
        <v>11</v>
      </c>
      <c r="D88" s="315" t="s">
        <v>335</v>
      </c>
      <c r="E88" s="300">
        <v>11</v>
      </c>
      <c r="F88" s="307" t="s">
        <v>336</v>
      </c>
      <c r="G88" s="317"/>
    </row>
    <row r="89" spans="1:8">
      <c r="A89" s="304">
        <v>12</v>
      </c>
      <c r="B89" s="315" t="s">
        <v>337</v>
      </c>
      <c r="C89" s="304">
        <v>12</v>
      </c>
      <c r="D89" s="304" t="s">
        <v>338</v>
      </c>
      <c r="E89" s="304">
        <v>12</v>
      </c>
      <c r="F89" s="307" t="s">
        <v>339</v>
      </c>
      <c r="G89" s="317"/>
    </row>
    <row r="90" spans="1:8">
      <c r="A90" s="304">
        <v>13</v>
      </c>
      <c r="B90" s="307" t="s">
        <v>340</v>
      </c>
      <c r="C90" s="304">
        <v>13</v>
      </c>
      <c r="D90" s="58" t="s">
        <v>341</v>
      </c>
      <c r="E90" s="304">
        <v>13</v>
      </c>
      <c r="F90" s="307" t="s">
        <v>243</v>
      </c>
      <c r="G90" s="317"/>
    </row>
    <row r="91" spans="1:8">
      <c r="A91" s="304">
        <v>14</v>
      </c>
      <c r="B91" s="307" t="s">
        <v>342</v>
      </c>
      <c r="C91" s="304">
        <v>14</v>
      </c>
      <c r="D91" s="300" t="s">
        <v>343</v>
      </c>
      <c r="E91" s="304">
        <v>14</v>
      </c>
      <c r="F91" s="307" t="s">
        <v>344</v>
      </c>
      <c r="G91" s="317"/>
      <c r="H91" s="317"/>
    </row>
    <row r="92" spans="1:8">
      <c r="A92" s="304">
        <v>15</v>
      </c>
      <c r="B92" s="307" t="s">
        <v>345</v>
      </c>
      <c r="C92" s="304">
        <v>15</v>
      </c>
      <c r="D92" s="300" t="s">
        <v>346</v>
      </c>
      <c r="E92" s="304">
        <v>15</v>
      </c>
      <c r="F92" s="307" t="s">
        <v>347</v>
      </c>
      <c r="G92" s="317"/>
      <c r="H92" s="317"/>
    </row>
    <row r="93" spans="1:8">
      <c r="A93" s="304">
        <v>16</v>
      </c>
      <c r="B93" s="307" t="s">
        <v>348</v>
      </c>
      <c r="C93" s="304">
        <v>16</v>
      </c>
      <c r="D93" s="315" t="s">
        <v>349</v>
      </c>
      <c r="E93" s="304">
        <v>16</v>
      </c>
      <c r="F93" s="307" t="s">
        <v>350</v>
      </c>
      <c r="G93" s="317"/>
      <c r="H93" s="317"/>
    </row>
    <row r="94" spans="1:8">
      <c r="A94" s="304">
        <v>17</v>
      </c>
      <c r="B94" s="315" t="s">
        <v>351</v>
      </c>
      <c r="C94" s="304">
        <v>17</v>
      </c>
      <c r="D94" s="300" t="s">
        <v>296</v>
      </c>
      <c r="E94" s="304">
        <v>17</v>
      </c>
      <c r="F94" s="307" t="s">
        <v>352</v>
      </c>
      <c r="G94" s="317"/>
      <c r="H94" s="317"/>
    </row>
    <row r="95" spans="1:8">
      <c r="A95" s="304">
        <v>18</v>
      </c>
      <c r="B95" s="307" t="s">
        <v>353</v>
      </c>
      <c r="C95" s="304">
        <v>18</v>
      </c>
      <c r="D95" s="300" t="s">
        <v>273</v>
      </c>
      <c r="E95" s="304">
        <v>18</v>
      </c>
      <c r="F95" s="307" t="s">
        <v>354</v>
      </c>
      <c r="G95" s="317"/>
      <c r="H95" s="317"/>
    </row>
    <row r="96" spans="1:8">
      <c r="A96" s="304">
        <v>19</v>
      </c>
      <c r="B96" s="307" t="s">
        <v>251</v>
      </c>
      <c r="C96" s="304">
        <v>19</v>
      </c>
      <c r="D96" s="300" t="s">
        <v>355</v>
      </c>
      <c r="E96" s="304">
        <v>19</v>
      </c>
      <c r="F96" s="315" t="s">
        <v>356</v>
      </c>
      <c r="H96" s="317"/>
    </row>
    <row r="97" spans="1:8">
      <c r="A97" s="304">
        <v>20</v>
      </c>
      <c r="B97" s="315" t="s">
        <v>357</v>
      </c>
      <c r="C97" s="304">
        <v>20</v>
      </c>
      <c r="D97" s="304" t="s">
        <v>272</v>
      </c>
      <c r="E97" s="304">
        <v>20</v>
      </c>
      <c r="F97" s="58" t="s">
        <v>358</v>
      </c>
      <c r="H97" s="317"/>
    </row>
    <row r="98" spans="1:8">
      <c r="A98" s="304">
        <v>21</v>
      </c>
      <c r="B98" s="58" t="s">
        <v>302</v>
      </c>
      <c r="C98" s="304">
        <v>21</v>
      </c>
      <c r="D98" s="300" t="s">
        <v>297</v>
      </c>
      <c r="E98" s="304">
        <v>21</v>
      </c>
      <c r="F98" s="307" t="s">
        <v>289</v>
      </c>
      <c r="H98" s="317"/>
    </row>
    <row r="99" spans="1:8">
      <c r="A99" s="304">
        <v>22</v>
      </c>
      <c r="B99" s="307" t="s">
        <v>299</v>
      </c>
      <c r="C99" s="304">
        <v>22</v>
      </c>
      <c r="D99" s="315" t="s">
        <v>359</v>
      </c>
      <c r="E99" s="304">
        <v>22</v>
      </c>
      <c r="F99" s="307" t="s">
        <v>285</v>
      </c>
      <c r="H99" s="317"/>
    </row>
    <row r="100" spans="1:8">
      <c r="A100" s="304">
        <v>23</v>
      </c>
      <c r="B100" s="58" t="s">
        <v>301</v>
      </c>
      <c r="C100" s="304">
        <v>23</v>
      </c>
      <c r="D100" s="307" t="s">
        <v>304</v>
      </c>
      <c r="E100" s="304">
        <v>23</v>
      </c>
      <c r="F100" s="307" t="s">
        <v>281</v>
      </c>
      <c r="H100" s="317"/>
    </row>
    <row r="101" spans="1:8">
      <c r="A101" s="304"/>
      <c r="B101" s="315" t="s">
        <v>360</v>
      </c>
      <c r="C101" s="304"/>
      <c r="D101" s="329"/>
      <c r="E101" s="304"/>
      <c r="F101" s="329"/>
      <c r="H101" s="317"/>
    </row>
    <row r="102" spans="1:8">
      <c r="A102" s="304">
        <v>24</v>
      </c>
      <c r="B102" s="307" t="s">
        <v>306</v>
      </c>
      <c r="C102" s="304">
        <v>24</v>
      </c>
      <c r="D102" s="329"/>
      <c r="E102" s="304">
        <v>24</v>
      </c>
      <c r="F102" s="329"/>
      <c r="H102" s="317"/>
    </row>
    <row r="103" spans="1:8">
      <c r="A103" s="317"/>
      <c r="B103" s="136"/>
      <c r="C103" s="317"/>
      <c r="D103" s="320"/>
      <c r="E103" s="317"/>
      <c r="F103" s="320"/>
      <c r="H103" s="317"/>
    </row>
    <row r="104" spans="1:8" ht="15.75">
      <c r="A104" s="411" t="s">
        <v>361</v>
      </c>
      <c r="B104" s="411"/>
      <c r="C104" s="411"/>
      <c r="D104" s="411"/>
      <c r="E104" s="411"/>
      <c r="F104" s="411"/>
      <c r="H104" s="317"/>
    </row>
    <row r="105" spans="1:8">
      <c r="A105" s="304"/>
      <c r="B105" s="315" t="s">
        <v>362</v>
      </c>
      <c r="C105" s="304"/>
      <c r="D105" s="315" t="s">
        <v>363</v>
      </c>
      <c r="E105" s="304"/>
      <c r="F105" s="315" t="s">
        <v>364</v>
      </c>
      <c r="H105" s="317"/>
    </row>
    <row r="106" spans="1:8">
      <c r="A106" s="304">
        <v>25</v>
      </c>
      <c r="B106" s="58" t="s">
        <v>339</v>
      </c>
      <c r="C106" s="304">
        <v>25</v>
      </c>
      <c r="D106" s="304" t="s">
        <v>334</v>
      </c>
      <c r="E106" s="304">
        <v>25</v>
      </c>
      <c r="F106" s="58" t="s">
        <v>345</v>
      </c>
      <c r="H106" s="317"/>
    </row>
    <row r="107" spans="1:8">
      <c r="A107" s="304">
        <v>26</v>
      </c>
      <c r="B107" s="304" t="s">
        <v>332</v>
      </c>
      <c r="C107" s="304">
        <v>26</v>
      </c>
      <c r="D107" s="58" t="s">
        <v>331</v>
      </c>
      <c r="E107" s="304">
        <v>26</v>
      </c>
      <c r="F107" s="58" t="s">
        <v>338</v>
      </c>
      <c r="G107" s="317"/>
      <c r="H107" s="320"/>
    </row>
    <row r="108" spans="1:8">
      <c r="A108" s="304">
        <v>27</v>
      </c>
      <c r="B108" s="58" t="s">
        <v>350</v>
      </c>
      <c r="C108" s="304">
        <v>27</v>
      </c>
      <c r="D108" s="315" t="s">
        <v>365</v>
      </c>
      <c r="E108" s="304">
        <v>27</v>
      </c>
      <c r="F108" s="58" t="s">
        <v>342</v>
      </c>
    </row>
    <row r="109" spans="1:8">
      <c r="A109" s="304">
        <v>28</v>
      </c>
      <c r="B109" s="58" t="s">
        <v>354</v>
      </c>
      <c r="C109" s="304">
        <v>28</v>
      </c>
      <c r="D109" s="58" t="s">
        <v>251</v>
      </c>
      <c r="E109" s="304">
        <v>28</v>
      </c>
      <c r="F109" s="58" t="s">
        <v>340</v>
      </c>
    </row>
    <row r="110" spans="1:8">
      <c r="A110" s="304">
        <v>29</v>
      </c>
      <c r="B110" s="58" t="s">
        <v>352</v>
      </c>
      <c r="C110" s="304">
        <v>29</v>
      </c>
      <c r="D110" s="58" t="s">
        <v>353</v>
      </c>
      <c r="E110" s="304">
        <v>29</v>
      </c>
      <c r="F110" s="304" t="s">
        <v>348</v>
      </c>
    </row>
    <row r="111" spans="1:8">
      <c r="A111" s="304">
        <v>30</v>
      </c>
      <c r="B111" s="58" t="s">
        <v>333</v>
      </c>
      <c r="C111" s="304">
        <v>30</v>
      </c>
      <c r="D111" s="315" t="s">
        <v>366</v>
      </c>
      <c r="E111" s="304">
        <v>30</v>
      </c>
      <c r="F111" s="315" t="s">
        <v>367</v>
      </c>
    </row>
    <row r="112" spans="1:8">
      <c r="A112" s="304">
        <v>31</v>
      </c>
      <c r="B112" s="58" t="s">
        <v>336</v>
      </c>
      <c r="C112" s="304">
        <v>31</v>
      </c>
      <c r="D112" s="58" t="s">
        <v>263</v>
      </c>
      <c r="E112" s="304">
        <v>31</v>
      </c>
      <c r="F112" s="58" t="s">
        <v>343</v>
      </c>
    </row>
    <row r="113" spans="1:8">
      <c r="A113" s="304">
        <v>32</v>
      </c>
      <c r="B113" s="330" t="s">
        <v>368</v>
      </c>
      <c r="C113" s="304">
        <v>32</v>
      </c>
      <c r="D113" s="315" t="s">
        <v>369</v>
      </c>
      <c r="E113" s="304">
        <v>32</v>
      </c>
      <c r="F113" s="58" t="s">
        <v>346</v>
      </c>
    </row>
    <row r="114" spans="1:8">
      <c r="A114" s="304">
        <v>33</v>
      </c>
      <c r="B114" s="304" t="s">
        <v>243</v>
      </c>
      <c r="C114" s="304">
        <v>33</v>
      </c>
      <c r="D114" s="58" t="s">
        <v>289</v>
      </c>
      <c r="E114" s="304">
        <v>33</v>
      </c>
      <c r="F114" s="58" t="s">
        <v>341</v>
      </c>
      <c r="H114" s="310"/>
    </row>
    <row r="115" spans="1:8">
      <c r="A115" s="304">
        <v>34</v>
      </c>
      <c r="B115" s="315" t="s">
        <v>370</v>
      </c>
      <c r="C115" s="304">
        <v>34</v>
      </c>
      <c r="D115" s="58" t="s">
        <v>281</v>
      </c>
      <c r="E115" s="304">
        <v>34</v>
      </c>
      <c r="F115" s="58" t="s">
        <v>355</v>
      </c>
    </row>
    <row r="116" spans="1:8">
      <c r="A116" s="304">
        <v>35</v>
      </c>
      <c r="B116" s="58" t="s">
        <v>273</v>
      </c>
      <c r="C116" s="304">
        <v>35</v>
      </c>
      <c r="D116" s="58" t="s">
        <v>285</v>
      </c>
      <c r="E116" s="304">
        <v>35</v>
      </c>
      <c r="F116" s="315" t="s">
        <v>371</v>
      </c>
    </row>
    <row r="117" spans="1:8">
      <c r="A117" s="304">
        <v>36</v>
      </c>
      <c r="B117" s="58" t="s">
        <v>272</v>
      </c>
      <c r="C117" s="304">
        <v>36</v>
      </c>
      <c r="D117" s="58" t="s">
        <v>358</v>
      </c>
      <c r="E117" s="304">
        <v>36</v>
      </c>
      <c r="F117" s="58" t="s">
        <v>299</v>
      </c>
    </row>
    <row r="118" spans="1:8">
      <c r="A118" s="304">
        <v>37</v>
      </c>
      <c r="B118" s="58" t="s">
        <v>297</v>
      </c>
      <c r="C118" s="304">
        <v>37</v>
      </c>
      <c r="D118" s="315" t="s">
        <v>372</v>
      </c>
      <c r="E118" s="304">
        <v>37</v>
      </c>
      <c r="F118" s="304" t="s">
        <v>302</v>
      </c>
    </row>
    <row r="119" spans="1:8">
      <c r="A119" s="304">
        <v>38</v>
      </c>
      <c r="B119" s="58" t="s">
        <v>296</v>
      </c>
      <c r="C119" s="304">
        <v>38</v>
      </c>
      <c r="D119" s="304" t="s">
        <v>306</v>
      </c>
      <c r="E119" s="304">
        <v>38</v>
      </c>
      <c r="F119" s="58" t="s">
        <v>301</v>
      </c>
    </row>
    <row r="120" spans="1:8">
      <c r="A120" s="304"/>
      <c r="B120" s="315" t="s">
        <v>373</v>
      </c>
      <c r="C120" s="304"/>
      <c r="D120" s="315" t="s">
        <v>374</v>
      </c>
      <c r="E120" s="304"/>
      <c r="F120" s="315" t="s">
        <v>375</v>
      </c>
    </row>
    <row r="121" spans="1:8">
      <c r="A121" s="304">
        <v>39</v>
      </c>
      <c r="B121" s="58" t="s">
        <v>376</v>
      </c>
      <c r="C121" s="304">
        <v>39</v>
      </c>
      <c r="D121" s="58" t="s">
        <v>377</v>
      </c>
      <c r="E121" s="304">
        <v>39</v>
      </c>
      <c r="F121" s="58" t="s">
        <v>304</v>
      </c>
    </row>
    <row r="122" spans="1:8">
      <c r="A122" s="304">
        <v>40</v>
      </c>
      <c r="B122" s="315" t="s">
        <v>378</v>
      </c>
      <c r="C122" s="304">
        <v>40</v>
      </c>
      <c r="D122" s="58" t="s">
        <v>379</v>
      </c>
      <c r="E122" s="304">
        <v>40</v>
      </c>
      <c r="F122" s="331"/>
      <c r="H122" s="310"/>
    </row>
    <row r="123" spans="1:8">
      <c r="A123" s="304">
        <v>41</v>
      </c>
      <c r="B123" s="58" t="s">
        <v>380</v>
      </c>
      <c r="C123" s="304">
        <v>41</v>
      </c>
      <c r="D123" s="58" t="s">
        <v>381</v>
      </c>
      <c r="E123" s="304">
        <v>41</v>
      </c>
      <c r="F123" s="308"/>
    </row>
    <row r="124" spans="1:8">
      <c r="A124" s="317"/>
      <c r="B124" s="332"/>
      <c r="C124" s="317"/>
      <c r="D124" s="317"/>
      <c r="E124" s="317"/>
      <c r="F124" s="320"/>
    </row>
    <row r="125" spans="1:8" ht="15.75">
      <c r="A125" s="411" t="s">
        <v>382</v>
      </c>
      <c r="B125" s="411"/>
      <c r="C125" s="411"/>
      <c r="D125" s="411"/>
      <c r="E125" s="411"/>
      <c r="F125" s="411"/>
      <c r="H125" s="310"/>
    </row>
    <row r="126" spans="1:8">
      <c r="A126" s="304"/>
      <c r="B126" s="315" t="s">
        <v>383</v>
      </c>
      <c r="C126" s="304"/>
      <c r="D126" s="315" t="s">
        <v>384</v>
      </c>
      <c r="E126" s="304"/>
      <c r="F126" s="315" t="s">
        <v>385</v>
      </c>
    </row>
    <row r="127" spans="1:8">
      <c r="A127" s="304">
        <v>42</v>
      </c>
      <c r="B127" s="58" t="s">
        <v>341</v>
      </c>
      <c r="C127" s="304">
        <v>42</v>
      </c>
      <c r="D127" s="303" t="s">
        <v>332</v>
      </c>
      <c r="E127" s="304">
        <v>42</v>
      </c>
      <c r="F127" s="58" t="s">
        <v>331</v>
      </c>
    </row>
    <row r="128" spans="1:8">
      <c r="A128" s="304">
        <v>43</v>
      </c>
      <c r="B128" s="303" t="s">
        <v>355</v>
      </c>
      <c r="C128" s="304">
        <v>43</v>
      </c>
      <c r="D128" s="59" t="s">
        <v>243</v>
      </c>
      <c r="E128" s="304">
        <v>43</v>
      </c>
      <c r="F128" s="58" t="s">
        <v>334</v>
      </c>
      <c r="G128" s="317"/>
      <c r="H128" s="320"/>
    </row>
    <row r="129" spans="1:8">
      <c r="A129" s="304">
        <v>44</v>
      </c>
      <c r="B129" s="59" t="s">
        <v>272</v>
      </c>
      <c r="C129" s="304">
        <v>44</v>
      </c>
      <c r="D129" s="315" t="s">
        <v>386</v>
      </c>
      <c r="E129" s="304">
        <v>44</v>
      </c>
      <c r="F129" s="315" t="s">
        <v>387</v>
      </c>
    </row>
    <row r="130" spans="1:8">
      <c r="A130" s="304">
        <v>45</v>
      </c>
      <c r="B130" s="315" t="s">
        <v>388</v>
      </c>
      <c r="C130" s="304">
        <v>45</v>
      </c>
      <c r="D130" s="59" t="s">
        <v>346</v>
      </c>
      <c r="E130" s="304">
        <v>45</v>
      </c>
      <c r="F130" s="58" t="s">
        <v>353</v>
      </c>
    </row>
    <row r="131" spans="1:8">
      <c r="A131" s="304">
        <v>46</v>
      </c>
      <c r="B131" s="58" t="s">
        <v>358</v>
      </c>
      <c r="C131" s="304">
        <v>46</v>
      </c>
      <c r="D131" s="59" t="s">
        <v>340</v>
      </c>
      <c r="E131" s="304">
        <v>46</v>
      </c>
      <c r="F131" s="58" t="s">
        <v>251</v>
      </c>
    </row>
    <row r="132" spans="1:8">
      <c r="A132" s="304">
        <v>47</v>
      </c>
      <c r="B132" s="58" t="s">
        <v>285</v>
      </c>
      <c r="C132" s="304">
        <v>47</v>
      </c>
      <c r="D132" s="58" t="s">
        <v>342</v>
      </c>
      <c r="E132" s="304">
        <v>47</v>
      </c>
      <c r="F132" s="315" t="s">
        <v>389</v>
      </c>
    </row>
    <row r="133" spans="1:8">
      <c r="A133" s="304">
        <v>48</v>
      </c>
      <c r="B133" s="58" t="s">
        <v>281</v>
      </c>
      <c r="C133" s="304">
        <v>48</v>
      </c>
      <c r="D133" s="59" t="s">
        <v>338</v>
      </c>
      <c r="E133" s="304">
        <v>48</v>
      </c>
      <c r="F133" s="58" t="s">
        <v>297</v>
      </c>
    </row>
    <row r="134" spans="1:8">
      <c r="A134" s="304">
        <v>49</v>
      </c>
      <c r="B134" s="58" t="s">
        <v>289</v>
      </c>
      <c r="C134" s="304">
        <v>49</v>
      </c>
      <c r="D134" s="315" t="s">
        <v>390</v>
      </c>
      <c r="E134" s="304">
        <v>49</v>
      </c>
      <c r="F134" s="58" t="s">
        <v>273</v>
      </c>
      <c r="H134" s="310"/>
    </row>
    <row r="135" spans="1:8">
      <c r="A135" s="304">
        <v>50</v>
      </c>
      <c r="B135" s="315" t="s">
        <v>391</v>
      </c>
      <c r="C135" s="304">
        <v>50</v>
      </c>
      <c r="D135" s="59" t="s">
        <v>301</v>
      </c>
      <c r="E135" s="304">
        <v>50</v>
      </c>
      <c r="F135" s="315" t="s">
        <v>392</v>
      </c>
    </row>
    <row r="136" spans="1:8">
      <c r="A136" s="304">
        <v>51</v>
      </c>
      <c r="B136" s="58" t="s">
        <v>263</v>
      </c>
      <c r="C136" s="304">
        <v>51</v>
      </c>
      <c r="D136" s="59" t="s">
        <v>302</v>
      </c>
      <c r="E136" s="304">
        <v>51</v>
      </c>
      <c r="F136" s="58" t="s">
        <v>296</v>
      </c>
    </row>
    <row r="137" spans="1:8">
      <c r="A137" s="304">
        <v>52</v>
      </c>
      <c r="B137" s="58" t="s">
        <v>304</v>
      </c>
      <c r="C137" s="304">
        <v>52</v>
      </c>
      <c r="D137" s="58" t="s">
        <v>299</v>
      </c>
      <c r="E137" s="304">
        <v>52</v>
      </c>
      <c r="F137" s="315" t="s">
        <v>393</v>
      </c>
    </row>
    <row r="138" spans="1:8">
      <c r="A138" s="304">
        <v>53</v>
      </c>
      <c r="B138" s="308"/>
      <c r="C138" s="304">
        <v>53</v>
      </c>
      <c r="D138" s="308"/>
      <c r="E138" s="304">
        <v>53</v>
      </c>
      <c r="F138" s="58" t="s">
        <v>306</v>
      </c>
    </row>
    <row r="139" spans="1:8">
      <c r="A139" s="333"/>
      <c r="B139" s="334"/>
      <c r="C139" s="335"/>
      <c r="D139" s="336"/>
      <c r="E139" s="335"/>
      <c r="F139" s="334"/>
    </row>
    <row r="140" spans="1:8" ht="15.75">
      <c r="A140" s="414" t="s">
        <v>394</v>
      </c>
      <c r="B140" s="415"/>
      <c r="C140" s="415"/>
      <c r="D140" s="415"/>
      <c r="E140" s="415"/>
      <c r="F140" s="415"/>
    </row>
    <row r="141" spans="1:8">
      <c r="A141" s="304"/>
      <c r="B141" s="337" t="s">
        <v>395</v>
      </c>
      <c r="C141" s="304"/>
      <c r="D141" s="337" t="s">
        <v>396</v>
      </c>
      <c r="E141" s="304"/>
      <c r="F141" s="337" t="s">
        <v>397</v>
      </c>
    </row>
    <row r="142" spans="1:8">
      <c r="A142" s="304">
        <v>54</v>
      </c>
      <c r="B142" s="59" t="s">
        <v>299</v>
      </c>
      <c r="C142" s="304">
        <v>54</v>
      </c>
      <c r="D142" s="59" t="s">
        <v>296</v>
      </c>
      <c r="E142" s="304">
        <v>54</v>
      </c>
      <c r="F142" s="59" t="s">
        <v>302</v>
      </c>
      <c r="G142" s="317"/>
      <c r="H142" s="338"/>
    </row>
    <row r="143" spans="1:8">
      <c r="A143" s="304">
        <v>55</v>
      </c>
      <c r="B143" s="337" t="s">
        <v>398</v>
      </c>
      <c r="C143" s="304">
        <v>55</v>
      </c>
      <c r="D143" s="59" t="s">
        <v>297</v>
      </c>
      <c r="E143" s="304">
        <v>55</v>
      </c>
      <c r="F143" s="59" t="s">
        <v>301</v>
      </c>
    </row>
    <row r="144" spans="1:8">
      <c r="A144" s="304">
        <v>56</v>
      </c>
      <c r="B144" s="58" t="s">
        <v>306</v>
      </c>
      <c r="C144" s="304">
        <v>56</v>
      </c>
      <c r="D144" s="308"/>
      <c r="E144" s="304">
        <v>56</v>
      </c>
      <c r="F144" s="331"/>
    </row>
    <row r="145" spans="1:8">
      <c r="A145" s="317"/>
      <c r="B145" s="339"/>
      <c r="C145" s="317"/>
      <c r="D145" s="339"/>
      <c r="E145" s="317"/>
      <c r="F145" s="320"/>
    </row>
    <row r="146" spans="1:8" ht="15.75">
      <c r="A146" s="411" t="s">
        <v>399</v>
      </c>
      <c r="B146" s="411"/>
      <c r="C146" s="411"/>
      <c r="D146" s="411"/>
      <c r="E146" s="411"/>
      <c r="F146" s="411"/>
    </row>
    <row r="147" spans="1:8">
      <c r="A147" s="304"/>
      <c r="B147" s="330" t="s">
        <v>400</v>
      </c>
      <c r="C147" s="304"/>
      <c r="D147" s="330" t="s">
        <v>401</v>
      </c>
      <c r="E147" s="304"/>
      <c r="F147" s="315" t="s">
        <v>402</v>
      </c>
    </row>
    <row r="148" spans="1:8">
      <c r="A148" s="304">
        <v>57</v>
      </c>
      <c r="B148" s="59" t="s">
        <v>338</v>
      </c>
      <c r="C148" s="304">
        <v>57</v>
      </c>
      <c r="D148" s="304" t="s">
        <v>331</v>
      </c>
      <c r="E148" s="304">
        <v>57</v>
      </c>
      <c r="F148" s="340" t="s">
        <v>354</v>
      </c>
    </row>
    <row r="149" spans="1:8">
      <c r="A149" s="304">
        <v>58</v>
      </c>
      <c r="B149" s="330" t="s">
        <v>403</v>
      </c>
      <c r="C149" s="304">
        <v>58</v>
      </c>
      <c r="D149" s="330" t="s">
        <v>404</v>
      </c>
      <c r="E149" s="304">
        <v>58</v>
      </c>
      <c r="F149" s="304" t="s">
        <v>243</v>
      </c>
      <c r="H149" s="310"/>
    </row>
    <row r="150" spans="1:8">
      <c r="A150" s="304">
        <v>59</v>
      </c>
      <c r="B150" s="59" t="s">
        <v>263</v>
      </c>
      <c r="C150" s="304">
        <v>59</v>
      </c>
      <c r="D150" s="304" t="s">
        <v>341</v>
      </c>
      <c r="E150" s="304">
        <v>59</v>
      </c>
      <c r="F150" s="330" t="s">
        <v>405</v>
      </c>
    </row>
    <row r="151" spans="1:8">
      <c r="A151" s="304">
        <v>60</v>
      </c>
      <c r="B151" s="330" t="s">
        <v>406</v>
      </c>
      <c r="C151" s="304">
        <v>60</v>
      </c>
      <c r="D151" s="58" t="s">
        <v>272</v>
      </c>
      <c r="E151" s="304">
        <v>60</v>
      </c>
      <c r="F151" s="304" t="s">
        <v>285</v>
      </c>
    </row>
    <row r="152" spans="1:8">
      <c r="A152" s="304">
        <v>61</v>
      </c>
      <c r="B152" s="58" t="s">
        <v>297</v>
      </c>
      <c r="C152" s="304">
        <v>61</v>
      </c>
      <c r="D152" s="304" t="s">
        <v>346</v>
      </c>
      <c r="E152" s="304">
        <v>61</v>
      </c>
      <c r="F152" s="304" t="s">
        <v>353</v>
      </c>
    </row>
    <row r="153" spans="1:8">
      <c r="A153" s="304">
        <v>62</v>
      </c>
      <c r="B153" s="58" t="s">
        <v>296</v>
      </c>
      <c r="C153" s="304">
        <v>62</v>
      </c>
      <c r="D153" s="304" t="s">
        <v>355</v>
      </c>
      <c r="E153" s="304">
        <v>62</v>
      </c>
      <c r="F153" s="304" t="s">
        <v>251</v>
      </c>
    </row>
    <row r="154" spans="1:8">
      <c r="A154" s="304">
        <v>63</v>
      </c>
      <c r="B154" s="304" t="s">
        <v>273</v>
      </c>
      <c r="C154" s="304">
        <v>63</v>
      </c>
      <c r="D154" s="330" t="s">
        <v>407</v>
      </c>
      <c r="E154" s="304">
        <v>63</v>
      </c>
      <c r="F154" s="58" t="s">
        <v>358</v>
      </c>
    </row>
    <row r="155" spans="1:8">
      <c r="A155" s="304">
        <v>64</v>
      </c>
      <c r="B155" s="330" t="s">
        <v>408</v>
      </c>
      <c r="C155" s="304">
        <v>64</v>
      </c>
      <c r="D155" s="304" t="s">
        <v>289</v>
      </c>
      <c r="E155" s="304">
        <v>64</v>
      </c>
      <c r="F155" s="330" t="s">
        <v>409</v>
      </c>
    </row>
    <row r="156" spans="1:8">
      <c r="A156" s="304">
        <v>65</v>
      </c>
      <c r="B156" s="304" t="s">
        <v>299</v>
      </c>
      <c r="C156" s="304">
        <v>65</v>
      </c>
      <c r="D156" s="304" t="s">
        <v>281</v>
      </c>
      <c r="E156" s="304">
        <v>65</v>
      </c>
      <c r="F156" s="304" t="s">
        <v>304</v>
      </c>
      <c r="G156" s="317"/>
      <c r="H156" s="341"/>
    </row>
    <row r="157" spans="1:8">
      <c r="A157" s="304">
        <v>66</v>
      </c>
      <c r="B157" s="304" t="s">
        <v>301</v>
      </c>
      <c r="C157" s="304">
        <v>66</v>
      </c>
      <c r="D157" s="330" t="s">
        <v>410</v>
      </c>
      <c r="E157" s="304">
        <v>66</v>
      </c>
      <c r="F157" s="330" t="s">
        <v>411</v>
      </c>
    </row>
    <row r="158" spans="1:8">
      <c r="A158" s="304">
        <v>67</v>
      </c>
      <c r="B158" s="313"/>
      <c r="C158" s="304">
        <v>67</v>
      </c>
      <c r="D158" s="304" t="s">
        <v>302</v>
      </c>
      <c r="E158" s="304">
        <v>67</v>
      </c>
      <c r="F158" s="304" t="s">
        <v>306</v>
      </c>
    </row>
    <row r="159" spans="1:8">
      <c r="A159" s="317"/>
      <c r="B159" s="332"/>
      <c r="C159" s="317"/>
      <c r="D159" s="332"/>
      <c r="E159" s="317"/>
      <c r="F159" s="338"/>
      <c r="H159" s="310"/>
    </row>
    <row r="160" spans="1:8" ht="15.75">
      <c r="A160" s="410" t="s">
        <v>412</v>
      </c>
      <c r="B160" s="411"/>
      <c r="C160" s="411"/>
      <c r="D160" s="411"/>
      <c r="E160" s="411"/>
      <c r="F160" s="411"/>
    </row>
    <row r="161" spans="1:8">
      <c r="A161" s="313"/>
      <c r="B161" s="331"/>
      <c r="C161" s="304"/>
      <c r="D161" s="315" t="s">
        <v>413</v>
      </c>
      <c r="E161" s="342"/>
      <c r="F161" s="343"/>
    </row>
    <row r="162" spans="1:8">
      <c r="A162" s="313"/>
      <c r="B162" s="331"/>
      <c r="C162" s="304">
        <v>68</v>
      </c>
      <c r="D162" s="315"/>
      <c r="E162" s="342"/>
      <c r="F162" s="343"/>
    </row>
    <row r="163" spans="1:8">
      <c r="A163" s="313"/>
      <c r="B163" s="331"/>
      <c r="C163" s="304">
        <v>69</v>
      </c>
      <c r="D163" s="315"/>
      <c r="E163" s="342"/>
      <c r="F163" s="343"/>
      <c r="G163" s="317"/>
    </row>
    <row r="164" spans="1:8" ht="25.5">
      <c r="A164" s="313"/>
      <c r="B164" s="331"/>
      <c r="C164" s="304"/>
      <c r="D164" s="315" t="s">
        <v>414</v>
      </c>
      <c r="E164" s="342"/>
      <c r="F164" s="343"/>
      <c r="G164" s="344"/>
      <c r="H164" s="344"/>
    </row>
    <row r="165" spans="1:8" ht="15.75">
      <c r="A165" s="313"/>
      <c r="B165" s="331"/>
      <c r="C165" s="304">
        <v>70</v>
      </c>
      <c r="D165" s="315"/>
      <c r="E165" s="342"/>
      <c r="F165" s="343"/>
      <c r="G165" s="317"/>
      <c r="H165" s="345"/>
    </row>
    <row r="166" spans="1:8">
      <c r="A166" s="313"/>
      <c r="B166" s="308"/>
      <c r="C166" s="312">
        <v>71</v>
      </c>
      <c r="D166" s="304"/>
      <c r="E166" s="313"/>
      <c r="F166" s="313"/>
      <c r="G166" s="317"/>
    </row>
    <row r="167" spans="1:8">
      <c r="A167" s="313"/>
      <c r="B167" s="313"/>
      <c r="C167" s="312">
        <v>72</v>
      </c>
      <c r="D167" s="58"/>
      <c r="E167" s="313"/>
      <c r="F167" s="308"/>
    </row>
    <row r="168" spans="1:8">
      <c r="A168" s="313"/>
      <c r="B168" s="313"/>
      <c r="C168" s="312"/>
      <c r="D168" s="330" t="s">
        <v>415</v>
      </c>
      <c r="E168" s="313"/>
      <c r="F168" s="308"/>
      <c r="H168" s="346"/>
    </row>
    <row r="169" spans="1:8">
      <c r="A169" s="313"/>
      <c r="B169" s="313"/>
      <c r="C169" s="312">
        <v>73</v>
      </c>
      <c r="D169" s="58"/>
      <c r="E169" s="313"/>
      <c r="F169" s="308"/>
      <c r="H169" s="346"/>
    </row>
    <row r="170" spans="1:8">
      <c r="A170" s="313"/>
      <c r="B170" s="313"/>
      <c r="C170" s="312">
        <v>74</v>
      </c>
      <c r="D170" s="58"/>
      <c r="E170" s="313"/>
      <c r="F170" s="308"/>
      <c r="H170" s="317"/>
    </row>
    <row r="171" spans="1:8" ht="15.75">
      <c r="A171" s="313"/>
      <c r="B171" s="313"/>
      <c r="C171" s="312"/>
      <c r="D171" s="330" t="s">
        <v>416</v>
      </c>
      <c r="E171" s="313"/>
      <c r="F171" s="308"/>
      <c r="G171" s="347"/>
      <c r="H171" s="348"/>
    </row>
    <row r="172" spans="1:8" ht="15.75">
      <c r="A172" s="313"/>
      <c r="B172" s="313"/>
      <c r="C172" s="312">
        <v>75</v>
      </c>
      <c r="D172" s="58"/>
      <c r="E172" s="313"/>
      <c r="F172" s="308"/>
      <c r="G172" s="347"/>
      <c r="H172" s="346"/>
    </row>
    <row r="173" spans="1:8">
      <c r="A173" s="313"/>
      <c r="B173" s="313"/>
      <c r="C173" s="312">
        <v>76</v>
      </c>
      <c r="D173" s="58"/>
      <c r="E173" s="313"/>
      <c r="F173" s="308"/>
      <c r="H173" s="349"/>
    </row>
    <row r="174" spans="1:8" ht="15.75">
      <c r="A174" s="313"/>
      <c r="B174" s="313"/>
      <c r="C174" s="312">
        <v>77</v>
      </c>
      <c r="D174" s="58"/>
      <c r="E174" s="313"/>
      <c r="F174" s="308"/>
      <c r="G174" s="347"/>
      <c r="H174" s="346"/>
    </row>
    <row r="175" spans="1:8" ht="15.75">
      <c r="A175" s="313"/>
      <c r="B175" s="343"/>
      <c r="C175" s="312"/>
      <c r="D175" s="330" t="s">
        <v>417</v>
      </c>
      <c r="E175" s="313"/>
      <c r="F175" s="343"/>
      <c r="H175" s="348"/>
    </row>
    <row r="176" spans="1:8">
      <c r="A176" s="313"/>
      <c r="B176" s="343"/>
      <c r="C176" s="312">
        <v>78</v>
      </c>
      <c r="D176" s="304" t="s">
        <v>304</v>
      </c>
      <c r="E176" s="313"/>
      <c r="F176" s="343"/>
      <c r="H176" s="346"/>
    </row>
    <row r="177" spans="1:8">
      <c r="A177" s="313"/>
      <c r="B177" s="308"/>
      <c r="C177" s="312"/>
      <c r="D177" s="330" t="s">
        <v>418</v>
      </c>
      <c r="E177" s="313"/>
      <c r="F177" s="343"/>
      <c r="H177" s="349"/>
    </row>
    <row r="178" spans="1:8">
      <c r="A178" s="313"/>
      <c r="B178" s="331"/>
      <c r="C178" s="312">
        <v>79</v>
      </c>
      <c r="D178" s="304" t="s">
        <v>306</v>
      </c>
      <c r="E178" s="313"/>
      <c r="F178" s="313"/>
      <c r="G178" s="317"/>
      <c r="H178" s="346"/>
    </row>
  </sheetData>
  <mergeCells count="9">
    <mergeCell ref="A160:F160"/>
    <mergeCell ref="A2:H2"/>
    <mergeCell ref="A71:F71"/>
    <mergeCell ref="A78:F78"/>
    <mergeCell ref="A85:F85"/>
    <mergeCell ref="A104:F104"/>
    <mergeCell ref="A125:F125"/>
    <mergeCell ref="A140:F140"/>
    <mergeCell ref="A146:F14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7" tint="0.39997558519241921"/>
  </sheetPr>
  <dimension ref="A1:AQ13"/>
  <sheetViews>
    <sheetView workbookViewId="0">
      <selection activeCell="C15" sqref="C15"/>
    </sheetView>
  </sheetViews>
  <sheetFormatPr defaultRowHeight="15.75"/>
  <cols>
    <col min="3" max="3" width="23.85546875" style="29" customWidth="1"/>
    <col min="4" max="4" width="8.28515625" style="38" customWidth="1"/>
    <col min="5" max="14" width="8.7109375" style="38" customWidth="1"/>
    <col min="15" max="16" width="12.28515625" style="38" customWidth="1"/>
    <col min="17" max="18" width="10.5703125" style="38" customWidth="1"/>
    <col min="19" max="19" width="10.5703125" style="38" hidden="1" customWidth="1"/>
    <col min="20" max="20" width="10.5703125" style="38" customWidth="1"/>
    <col min="21" max="21" width="10.5703125" style="38" hidden="1" customWidth="1"/>
    <col min="22" max="24" width="10.5703125" style="38" customWidth="1"/>
    <col min="25" max="42" width="11.7109375" customWidth="1"/>
  </cols>
  <sheetData>
    <row r="1" spans="1:43" s="53" customFormat="1" ht="18.75">
      <c r="A1" s="282" t="s">
        <v>85</v>
      </c>
      <c r="B1" s="270"/>
      <c r="C1" s="98" t="s">
        <v>132</v>
      </c>
      <c r="D1" s="287"/>
      <c r="E1" s="427"/>
      <c r="F1" s="427"/>
      <c r="G1" s="293"/>
      <c r="H1" s="98" t="s">
        <v>133</v>
      </c>
      <c r="I1" s="294"/>
      <c r="J1" s="294"/>
      <c r="K1" s="294"/>
      <c r="L1" s="293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</row>
    <row r="3" spans="1:43" ht="18.75">
      <c r="A3" s="150"/>
    </row>
    <row r="5" spans="1:43" ht="18.75">
      <c r="A5" s="122"/>
      <c r="B5" s="143" t="s">
        <v>86</v>
      </c>
      <c r="C5" s="123"/>
      <c r="D5" s="124"/>
      <c r="E5" s="159" t="s">
        <v>185</v>
      </c>
      <c r="F5" s="160" t="s">
        <v>184</v>
      </c>
      <c r="G5" s="266"/>
      <c r="H5" s="269"/>
      <c r="I5" s="269"/>
      <c r="J5" s="269"/>
      <c r="K5" s="269"/>
      <c r="L5" s="269"/>
      <c r="M5" s="269"/>
      <c r="N5" s="267"/>
      <c r="O5" s="159" t="s">
        <v>182</v>
      </c>
      <c r="P5" s="163" t="s">
        <v>184</v>
      </c>
      <c r="Q5" s="162"/>
      <c r="R5" s="162"/>
      <c r="S5" s="162"/>
      <c r="T5" s="162"/>
      <c r="U5" s="162"/>
      <c r="V5" s="164" t="s">
        <v>184</v>
      </c>
      <c r="W5" s="162"/>
      <c r="X5" s="162"/>
      <c r="Y5" s="53"/>
      <c r="Z5" s="53"/>
      <c r="AA5" s="53"/>
      <c r="AB5" s="53"/>
      <c r="AC5" s="53"/>
      <c r="AD5" s="53"/>
    </row>
    <row r="6" spans="1:43" ht="30">
      <c r="A6" s="28" t="s">
        <v>98</v>
      </c>
      <c r="B6" s="28" t="s">
        <v>167</v>
      </c>
      <c r="C6" s="28" t="s">
        <v>80</v>
      </c>
      <c r="D6" s="28" t="s">
        <v>46</v>
      </c>
      <c r="E6" s="268">
        <v>1</v>
      </c>
      <c r="F6" s="268">
        <v>2</v>
      </c>
      <c r="G6" s="268">
        <v>3</v>
      </c>
      <c r="H6" s="268">
        <v>4</v>
      </c>
      <c r="I6" s="268">
        <v>5</v>
      </c>
      <c r="J6" s="268" t="s">
        <v>179</v>
      </c>
      <c r="K6" s="268" t="s">
        <v>180</v>
      </c>
      <c r="L6" s="268" t="s">
        <v>181</v>
      </c>
      <c r="M6" s="268">
        <v>7</v>
      </c>
      <c r="N6" s="268">
        <v>8</v>
      </c>
      <c r="O6" s="152" t="s">
        <v>159</v>
      </c>
      <c r="P6" s="152" t="s">
        <v>160</v>
      </c>
      <c r="Q6" s="109" t="s">
        <v>83</v>
      </c>
      <c r="R6" s="109" t="s">
        <v>222</v>
      </c>
      <c r="S6" s="277" t="s">
        <v>222</v>
      </c>
      <c r="T6" s="109" t="s">
        <v>231</v>
      </c>
      <c r="U6" s="277" t="s">
        <v>231</v>
      </c>
      <c r="V6" s="109" t="s">
        <v>183</v>
      </c>
      <c r="W6" s="109" t="s">
        <v>163</v>
      </c>
      <c r="X6" s="281" t="s">
        <v>81</v>
      </c>
      <c r="Y6" s="41"/>
      <c r="Z6" s="27"/>
      <c r="AA6" s="27"/>
      <c r="AB6" s="27"/>
      <c r="AC6" s="27"/>
      <c r="AD6" s="27"/>
      <c r="AE6" s="27"/>
    </row>
    <row r="7" spans="1:43">
      <c r="A7" s="4"/>
      <c r="B7" s="4"/>
      <c r="C7" s="31"/>
      <c r="D7" s="31"/>
      <c r="E7" s="64"/>
      <c r="F7" s="64"/>
      <c r="G7" s="64"/>
      <c r="H7" s="64"/>
      <c r="I7" s="64"/>
      <c r="J7" s="64"/>
      <c r="K7" s="64"/>
      <c r="L7" s="153" t="e">
        <f>AVERAGE(J7:K7)</f>
        <v>#DIV/0!</v>
      </c>
      <c r="M7" s="64"/>
      <c r="N7" s="64"/>
      <c r="O7" s="64"/>
      <c r="P7" s="64"/>
      <c r="Q7" s="111" t="e">
        <f>SUM(E7:I7,L7:P7)</f>
        <v>#DIV/0!</v>
      </c>
      <c r="R7" s="111" t="e">
        <f>S7</f>
        <v>#DIV/0!</v>
      </c>
      <c r="S7" s="278" t="e">
        <f>Q7/10</f>
        <v>#DIV/0!</v>
      </c>
      <c r="T7" s="111" t="e">
        <f>U7</f>
        <v>#DIV/0!</v>
      </c>
      <c r="U7" s="278" t="e">
        <f>S7*2.5</f>
        <v>#DIV/0!</v>
      </c>
      <c r="V7" s="148">
        <v>0</v>
      </c>
      <c r="W7" s="283" t="e">
        <f>U7-V7</f>
        <v>#DIV/0!</v>
      </c>
      <c r="X7" s="40"/>
    </row>
    <row r="8" spans="1:43">
      <c r="A8" s="4"/>
      <c r="B8" s="4"/>
      <c r="C8" s="31"/>
      <c r="D8" s="31"/>
      <c r="E8" s="64"/>
      <c r="F8" s="64"/>
      <c r="G8" s="64"/>
      <c r="H8" s="64"/>
      <c r="I8" s="64"/>
      <c r="J8" s="64"/>
      <c r="K8" s="64"/>
      <c r="L8" s="153" t="e">
        <f>AVERAGE(J8:K8)</f>
        <v>#DIV/0!</v>
      </c>
      <c r="M8" s="64"/>
      <c r="N8" s="64"/>
      <c r="O8" s="64"/>
      <c r="P8" s="64"/>
      <c r="Q8" s="111" t="e">
        <f>SUM(E8:I8,L8:P8)</f>
        <v>#DIV/0!</v>
      </c>
      <c r="R8" s="111" t="e">
        <f>S8</f>
        <v>#DIV/0!</v>
      </c>
      <c r="S8" s="278" t="e">
        <f>Q8/10</f>
        <v>#DIV/0!</v>
      </c>
      <c r="T8" s="111" t="e">
        <f>U8</f>
        <v>#DIV/0!</v>
      </c>
      <c r="U8" s="278" t="e">
        <f>S8*2.5</f>
        <v>#DIV/0!</v>
      </c>
      <c r="V8" s="148">
        <v>0</v>
      </c>
      <c r="W8" s="283" t="e">
        <f>U8-V8</f>
        <v>#DIV/0!</v>
      </c>
      <c r="X8" s="40"/>
      <c r="Y8" s="20"/>
      <c r="Z8" s="20"/>
      <c r="AA8" s="20"/>
      <c r="AB8" s="20"/>
      <c r="AC8" s="20"/>
      <c r="AD8" s="20"/>
      <c r="AE8" s="20"/>
    </row>
    <row r="9" spans="1:43">
      <c r="A9" s="4"/>
      <c r="B9" s="4"/>
      <c r="C9" s="31"/>
      <c r="D9" s="31"/>
      <c r="E9" s="64"/>
      <c r="F9" s="64"/>
      <c r="G9" s="64"/>
      <c r="H9" s="64"/>
      <c r="I9" s="64"/>
      <c r="J9" s="64"/>
      <c r="K9" s="64"/>
      <c r="L9" s="153" t="e">
        <f>AVERAGE(J9:K9)</f>
        <v>#DIV/0!</v>
      </c>
      <c r="M9" s="64"/>
      <c r="N9" s="64"/>
      <c r="O9" s="64"/>
      <c r="P9" s="64"/>
      <c r="Q9" s="111" t="e">
        <f>SUM(E9:I9,L9:P9)</f>
        <v>#DIV/0!</v>
      </c>
      <c r="R9" s="111" t="e">
        <f>S9</f>
        <v>#DIV/0!</v>
      </c>
      <c r="S9" s="278" t="e">
        <f>Q9/10</f>
        <v>#DIV/0!</v>
      </c>
      <c r="T9" s="111" t="e">
        <f>U9</f>
        <v>#DIV/0!</v>
      </c>
      <c r="U9" s="278" t="e">
        <f>S9*2.5</f>
        <v>#DIV/0!</v>
      </c>
      <c r="V9" s="148">
        <v>0</v>
      </c>
      <c r="W9" s="283" t="e">
        <f>U9-V9</f>
        <v>#DIV/0!</v>
      </c>
      <c r="X9" s="40"/>
    </row>
    <row r="10" spans="1:43">
      <c r="A10" s="4"/>
      <c r="B10" s="4"/>
      <c r="C10" s="31"/>
      <c r="D10" s="31"/>
      <c r="E10" s="64"/>
      <c r="F10" s="64"/>
      <c r="G10" s="64"/>
      <c r="H10" s="64"/>
      <c r="I10" s="64"/>
      <c r="J10" s="64"/>
      <c r="K10" s="64"/>
      <c r="L10" s="153" t="e">
        <f>AVERAGE(J10:K10)</f>
        <v>#DIV/0!</v>
      </c>
      <c r="M10" s="64"/>
      <c r="N10" s="64"/>
      <c r="O10" s="64"/>
      <c r="P10" s="64"/>
      <c r="Q10" s="111" t="e">
        <f>SUM(E10:I10,L10:P10)</f>
        <v>#DIV/0!</v>
      </c>
      <c r="R10" s="111" t="e">
        <f>S10</f>
        <v>#DIV/0!</v>
      </c>
      <c r="S10" s="278" t="e">
        <f>Q10/10</f>
        <v>#DIV/0!</v>
      </c>
      <c r="T10" s="111" t="e">
        <f>U10</f>
        <v>#DIV/0!</v>
      </c>
      <c r="U10" s="278" t="e">
        <f>S10*2.5</f>
        <v>#DIV/0!</v>
      </c>
      <c r="V10" s="148">
        <v>0</v>
      </c>
      <c r="W10" s="283" t="e">
        <f>U10-V10</f>
        <v>#DIV/0!</v>
      </c>
      <c r="X10" s="40"/>
    </row>
    <row r="11" spans="1:43">
      <c r="A11" s="4"/>
      <c r="B11" s="4"/>
      <c r="C11" s="31"/>
      <c r="D11" s="31"/>
      <c r="E11" s="64"/>
      <c r="F11" s="64"/>
      <c r="G11" s="64"/>
      <c r="H11" s="64"/>
      <c r="I11" s="64"/>
      <c r="J11" s="64"/>
      <c r="K11" s="64"/>
      <c r="L11" s="153" t="e">
        <f>AVERAGE(J11:K11)</f>
        <v>#DIV/0!</v>
      </c>
      <c r="M11" s="64"/>
      <c r="N11" s="64"/>
      <c r="O11" s="64"/>
      <c r="P11" s="64"/>
      <c r="Q11" s="111" t="e">
        <f>SUM(E11:I11,L11:P11)</f>
        <v>#DIV/0!</v>
      </c>
      <c r="R11" s="111" t="e">
        <f>S11</f>
        <v>#DIV/0!</v>
      </c>
      <c r="S11" s="278" t="e">
        <f>Q11/10</f>
        <v>#DIV/0!</v>
      </c>
      <c r="T11" s="111" t="e">
        <f>U11</f>
        <v>#DIV/0!</v>
      </c>
      <c r="U11" s="278" t="e">
        <f>S11*2.5</f>
        <v>#DIV/0!</v>
      </c>
      <c r="V11" s="148">
        <v>0</v>
      </c>
      <c r="W11" s="283" t="e">
        <f>U11-V11</f>
        <v>#DIV/0!</v>
      </c>
      <c r="X11" s="40"/>
    </row>
    <row r="12" spans="1:43"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110"/>
      <c r="Z12" s="110"/>
    </row>
    <row r="13" spans="1:43" ht="18.75">
      <c r="A13" s="150" t="s">
        <v>230</v>
      </c>
    </row>
  </sheetData>
  <mergeCells count="1">
    <mergeCell ref="E1:F1"/>
  </mergeCells>
  <pageMargins left="0.7" right="0.7" top="0.75" bottom="0.75" header="0.3" footer="0.3"/>
  <pageSetup orientation="portrait" r:id="rId1"/>
  <ignoredErrors>
    <ignoredError sqref="Q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B0F0"/>
  </sheetPr>
  <dimension ref="A1:T12"/>
  <sheetViews>
    <sheetView workbookViewId="0">
      <selection activeCell="O1" sqref="O1:O1048576"/>
    </sheetView>
  </sheetViews>
  <sheetFormatPr defaultRowHeight="15.75"/>
  <cols>
    <col min="2" max="2" width="23.85546875" style="29" customWidth="1"/>
    <col min="3" max="3" width="8.28515625" style="38" customWidth="1"/>
    <col min="4" max="6" width="13.85546875" style="38" customWidth="1"/>
    <col min="7" max="7" width="13.85546875" style="38" hidden="1" customWidth="1"/>
    <col min="8" max="14" width="13.85546875" style="38" customWidth="1"/>
    <col min="15" max="15" width="13.85546875" style="38" hidden="1" customWidth="1"/>
    <col min="16" max="16" width="14.140625" customWidth="1"/>
    <col min="17" max="20" width="13.5703125" customWidth="1"/>
  </cols>
  <sheetData>
    <row r="1" spans="1:20" ht="18.75">
      <c r="A1" s="270" t="s">
        <v>191</v>
      </c>
      <c r="B1" s="270"/>
      <c r="C1" s="168"/>
      <c r="D1" s="171" t="s">
        <v>132</v>
      </c>
      <c r="E1" s="169"/>
      <c r="F1" s="169"/>
      <c r="G1" s="169"/>
      <c r="H1" s="169"/>
      <c r="I1" s="170" t="s">
        <v>133</v>
      </c>
      <c r="J1" s="169"/>
      <c r="K1" s="169"/>
      <c r="L1" s="168"/>
      <c r="M1" s="168"/>
      <c r="N1" s="168"/>
      <c r="O1" s="168"/>
      <c r="P1" s="168"/>
      <c r="Q1" s="168"/>
      <c r="R1" s="168"/>
      <c r="S1" s="168"/>
    </row>
    <row r="2" spans="1:20" ht="18.7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4" spans="1:20" s="29" customFormat="1" ht="21.6" customHeight="1">
      <c r="A4" s="167"/>
      <c r="B4" s="273" t="s">
        <v>140</v>
      </c>
      <c r="C4" s="226" t="s">
        <v>192</v>
      </c>
      <c r="D4" s="226"/>
      <c r="E4" s="227"/>
      <c r="F4" s="227"/>
      <c r="G4" s="227"/>
      <c r="H4" s="228"/>
      <c r="I4" s="229" t="s">
        <v>106</v>
      </c>
      <c r="J4" s="230"/>
      <c r="K4" s="230"/>
      <c r="L4" s="230"/>
      <c r="M4" s="227"/>
      <c r="N4" s="227"/>
      <c r="O4" s="227"/>
      <c r="P4" s="227"/>
      <c r="Q4" s="227"/>
      <c r="R4" s="227"/>
      <c r="S4" s="227"/>
      <c r="T4" s="231"/>
    </row>
    <row r="5" spans="1:20" s="37" customFormat="1" ht="20.45" customHeight="1">
      <c r="A5" s="178"/>
      <c r="B5" s="178"/>
      <c r="C5" s="178" t="s">
        <v>193</v>
      </c>
      <c r="D5" s="250" t="s">
        <v>198</v>
      </c>
      <c r="E5" s="250" t="s">
        <v>195</v>
      </c>
      <c r="F5" s="213" t="s">
        <v>187</v>
      </c>
      <c r="G5" s="179" t="s">
        <v>196</v>
      </c>
      <c r="H5" s="216" t="s">
        <v>197</v>
      </c>
      <c r="I5" s="428" t="s">
        <v>211</v>
      </c>
      <c r="J5" s="429"/>
      <c r="K5" s="428" t="s">
        <v>212</v>
      </c>
      <c r="L5" s="429"/>
      <c r="M5" s="219"/>
      <c r="N5" s="221"/>
      <c r="O5" s="183" t="s">
        <v>204</v>
      </c>
      <c r="P5" s="221"/>
      <c r="Q5" s="182" t="s">
        <v>206</v>
      </c>
      <c r="R5" s="221" t="s">
        <v>208</v>
      </c>
      <c r="S5" s="221" t="s">
        <v>209</v>
      </c>
      <c r="T5" s="184"/>
    </row>
    <row r="6" spans="1:20" s="173" customFormat="1" ht="20.45" customHeight="1">
      <c r="A6" s="174" t="s">
        <v>44</v>
      </c>
      <c r="B6" s="175" t="s">
        <v>80</v>
      </c>
      <c r="C6" s="175" t="s">
        <v>194</v>
      </c>
      <c r="D6" s="177" t="s">
        <v>232</v>
      </c>
      <c r="E6" s="176" t="s">
        <v>232</v>
      </c>
      <c r="F6" s="214" t="s">
        <v>199</v>
      </c>
      <c r="G6" s="180" t="s">
        <v>200</v>
      </c>
      <c r="H6" s="217" t="s">
        <v>201</v>
      </c>
      <c r="I6" s="177" t="s">
        <v>202</v>
      </c>
      <c r="J6" s="177" t="s">
        <v>203</v>
      </c>
      <c r="K6" s="177" t="s">
        <v>202</v>
      </c>
      <c r="L6" s="177" t="s">
        <v>203</v>
      </c>
      <c r="M6" s="217" t="s">
        <v>188</v>
      </c>
      <c r="N6" s="217" t="s">
        <v>189</v>
      </c>
      <c r="O6" s="181" t="s">
        <v>205</v>
      </c>
      <c r="P6" s="222" t="s">
        <v>186</v>
      </c>
      <c r="Q6" s="225" t="s">
        <v>207</v>
      </c>
      <c r="R6" s="223" t="s">
        <v>106</v>
      </c>
      <c r="S6" s="223" t="s">
        <v>210</v>
      </c>
      <c r="T6" s="175" t="s">
        <v>81</v>
      </c>
    </row>
    <row r="7" spans="1:20" s="29" customFormat="1" ht="18" customHeight="1">
      <c r="A7" s="31"/>
      <c r="B7" s="31"/>
      <c r="C7" s="31"/>
      <c r="D7" s="39"/>
      <c r="E7" s="39"/>
      <c r="F7" s="215">
        <f t="shared" ref="F7:F12" si="0">G7</f>
        <v>0</v>
      </c>
      <c r="G7" s="172">
        <f t="shared" ref="G7:G12" si="1">SUM(D7:E7)/16</f>
        <v>0</v>
      </c>
      <c r="H7" s="218">
        <f t="shared" ref="H7:H12" si="2">G7*2.5</f>
        <v>0</v>
      </c>
      <c r="I7" s="166"/>
      <c r="J7" s="166"/>
      <c r="K7" s="166"/>
      <c r="L7" s="166"/>
      <c r="M7" s="220">
        <f t="shared" ref="M7:M12" si="3">SUM(I7:L7)</f>
        <v>0</v>
      </c>
      <c r="N7" s="220">
        <f t="shared" ref="N7:N12" si="4">O7</f>
        <v>0</v>
      </c>
      <c r="O7" s="172">
        <f t="shared" ref="O7:O12" si="5">SUM(I7:L7)/2</f>
        <v>0</v>
      </c>
      <c r="P7" s="215">
        <f t="shared" ref="P7:P12" si="6">O7*3.75</f>
        <v>0</v>
      </c>
      <c r="Q7" s="251">
        <v>0</v>
      </c>
      <c r="R7" s="224">
        <f t="shared" ref="R7:R12" si="7">P7-Q7</f>
        <v>0</v>
      </c>
      <c r="S7" s="224">
        <f t="shared" ref="S7:S12" si="8">H7+R7</f>
        <v>0</v>
      </c>
      <c r="T7" s="201"/>
    </row>
    <row r="8" spans="1:20" s="29" customFormat="1" ht="18" customHeight="1">
      <c r="A8" s="31"/>
      <c r="B8" s="31"/>
      <c r="C8" s="31"/>
      <c r="D8" s="39"/>
      <c r="E8" s="39"/>
      <c r="F8" s="215">
        <f t="shared" si="0"/>
        <v>0</v>
      </c>
      <c r="G8" s="172">
        <f t="shared" si="1"/>
        <v>0</v>
      </c>
      <c r="H8" s="218">
        <f t="shared" si="2"/>
        <v>0</v>
      </c>
      <c r="I8" s="166"/>
      <c r="J8" s="166"/>
      <c r="K8" s="166"/>
      <c r="L8" s="166"/>
      <c r="M8" s="220">
        <f t="shared" si="3"/>
        <v>0</v>
      </c>
      <c r="N8" s="220">
        <f t="shared" si="4"/>
        <v>0</v>
      </c>
      <c r="O8" s="172">
        <f t="shared" si="5"/>
        <v>0</v>
      </c>
      <c r="P8" s="215">
        <f t="shared" si="6"/>
        <v>0</v>
      </c>
      <c r="Q8" s="251">
        <v>0</v>
      </c>
      <c r="R8" s="224">
        <f t="shared" si="7"/>
        <v>0</v>
      </c>
      <c r="S8" s="224">
        <f t="shared" si="8"/>
        <v>0</v>
      </c>
      <c r="T8" s="201"/>
    </row>
    <row r="9" spans="1:20" s="29" customFormat="1" ht="18" customHeight="1">
      <c r="A9" s="31"/>
      <c r="B9" s="202"/>
      <c r="C9" s="31"/>
      <c r="D9" s="39"/>
      <c r="E9" s="39"/>
      <c r="F9" s="215">
        <f t="shared" si="0"/>
        <v>0</v>
      </c>
      <c r="G9" s="172">
        <f t="shared" si="1"/>
        <v>0</v>
      </c>
      <c r="H9" s="218">
        <f t="shared" si="2"/>
        <v>0</v>
      </c>
      <c r="I9" s="166"/>
      <c r="J9" s="166"/>
      <c r="K9" s="166"/>
      <c r="L9" s="166"/>
      <c r="M9" s="220">
        <f t="shared" si="3"/>
        <v>0</v>
      </c>
      <c r="N9" s="220">
        <f t="shared" si="4"/>
        <v>0</v>
      </c>
      <c r="O9" s="172">
        <f t="shared" si="5"/>
        <v>0</v>
      </c>
      <c r="P9" s="215">
        <f t="shared" si="6"/>
        <v>0</v>
      </c>
      <c r="Q9" s="251">
        <v>0</v>
      </c>
      <c r="R9" s="224">
        <f t="shared" si="7"/>
        <v>0</v>
      </c>
      <c r="S9" s="224">
        <f t="shared" si="8"/>
        <v>0</v>
      </c>
      <c r="T9" s="201"/>
    </row>
    <row r="10" spans="1:20" s="29" customFormat="1" ht="18" customHeight="1">
      <c r="A10" s="31"/>
      <c r="B10" s="202"/>
      <c r="C10" s="31"/>
      <c r="D10" s="39"/>
      <c r="E10" s="39"/>
      <c r="F10" s="215">
        <f t="shared" si="0"/>
        <v>0</v>
      </c>
      <c r="G10" s="172">
        <f t="shared" si="1"/>
        <v>0</v>
      </c>
      <c r="H10" s="218">
        <f t="shared" si="2"/>
        <v>0</v>
      </c>
      <c r="I10" s="166"/>
      <c r="J10" s="166"/>
      <c r="K10" s="166"/>
      <c r="L10" s="166"/>
      <c r="M10" s="220">
        <f t="shared" si="3"/>
        <v>0</v>
      </c>
      <c r="N10" s="220">
        <f t="shared" si="4"/>
        <v>0</v>
      </c>
      <c r="O10" s="172">
        <f t="shared" si="5"/>
        <v>0</v>
      </c>
      <c r="P10" s="215">
        <f t="shared" si="6"/>
        <v>0</v>
      </c>
      <c r="Q10" s="251">
        <v>0</v>
      </c>
      <c r="R10" s="224">
        <f t="shared" si="7"/>
        <v>0</v>
      </c>
      <c r="S10" s="224">
        <f t="shared" si="8"/>
        <v>0</v>
      </c>
      <c r="T10" s="201"/>
    </row>
    <row r="11" spans="1:20" s="29" customFormat="1" ht="18" customHeight="1">
      <c r="A11" s="31"/>
      <c r="B11" s="202"/>
      <c r="C11" s="31"/>
      <c r="D11" s="39"/>
      <c r="E11" s="39"/>
      <c r="F11" s="215">
        <f t="shared" si="0"/>
        <v>0</v>
      </c>
      <c r="G11" s="172">
        <f t="shared" si="1"/>
        <v>0</v>
      </c>
      <c r="H11" s="218">
        <f t="shared" si="2"/>
        <v>0</v>
      </c>
      <c r="I11" s="166"/>
      <c r="J11" s="166"/>
      <c r="K11" s="166"/>
      <c r="L11" s="166"/>
      <c r="M11" s="220">
        <f t="shared" si="3"/>
        <v>0</v>
      </c>
      <c r="N11" s="220">
        <f t="shared" si="4"/>
        <v>0</v>
      </c>
      <c r="O11" s="172">
        <f t="shared" si="5"/>
        <v>0</v>
      </c>
      <c r="P11" s="215">
        <f t="shared" si="6"/>
        <v>0</v>
      </c>
      <c r="Q11" s="251">
        <v>0</v>
      </c>
      <c r="R11" s="224">
        <f t="shared" si="7"/>
        <v>0</v>
      </c>
      <c r="S11" s="224">
        <f t="shared" si="8"/>
        <v>0</v>
      </c>
      <c r="T11" s="201"/>
    </row>
    <row r="12" spans="1:20" s="29" customFormat="1" ht="18" customHeight="1">
      <c r="A12" s="31"/>
      <c r="B12" s="202"/>
      <c r="C12" s="31"/>
      <c r="D12" s="39"/>
      <c r="E12" s="39"/>
      <c r="F12" s="215">
        <f t="shared" si="0"/>
        <v>0</v>
      </c>
      <c r="G12" s="172">
        <f t="shared" si="1"/>
        <v>0</v>
      </c>
      <c r="H12" s="218">
        <f t="shared" si="2"/>
        <v>0</v>
      </c>
      <c r="I12" s="166"/>
      <c r="J12" s="166"/>
      <c r="K12" s="166"/>
      <c r="L12" s="166"/>
      <c r="M12" s="220">
        <f t="shared" si="3"/>
        <v>0</v>
      </c>
      <c r="N12" s="220">
        <f t="shared" si="4"/>
        <v>0</v>
      </c>
      <c r="O12" s="172">
        <f t="shared" si="5"/>
        <v>0</v>
      </c>
      <c r="P12" s="215">
        <f t="shared" si="6"/>
        <v>0</v>
      </c>
      <c r="Q12" s="251">
        <v>0</v>
      </c>
      <c r="R12" s="224">
        <f t="shared" si="7"/>
        <v>0</v>
      </c>
      <c r="S12" s="224">
        <f t="shared" si="8"/>
        <v>0</v>
      </c>
      <c r="T12" s="201"/>
    </row>
  </sheetData>
  <mergeCells count="2">
    <mergeCell ref="I5:J5"/>
    <mergeCell ref="K5:L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'DATA VALIDATION'!$Q$9:$Q$13</xm:f>
          </x14:formula1>
          <xm:sqref>B4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00B0F0"/>
  </sheetPr>
  <dimension ref="A1:V28"/>
  <sheetViews>
    <sheetView zoomScaleNormal="100" workbookViewId="0">
      <selection activeCell="A2" sqref="A2"/>
    </sheetView>
  </sheetViews>
  <sheetFormatPr defaultRowHeight="15.75"/>
  <cols>
    <col min="2" max="2" width="23.85546875" style="29" customWidth="1"/>
    <col min="3" max="3" width="8.28515625" style="38" customWidth="1"/>
    <col min="4" max="6" width="13.85546875" style="38" customWidth="1"/>
    <col min="7" max="7" width="13.85546875" style="38" hidden="1" customWidth="1"/>
    <col min="8" max="16" width="13.85546875" style="38" customWidth="1"/>
    <col min="17" max="17" width="13.85546875" style="38" hidden="1" customWidth="1"/>
    <col min="18" max="18" width="14.140625" customWidth="1"/>
    <col min="19" max="22" width="13.5703125" customWidth="1"/>
  </cols>
  <sheetData>
    <row r="1" spans="1:22" s="168" customFormat="1" ht="18.75">
      <c r="A1" s="270" t="s">
        <v>190</v>
      </c>
      <c r="B1" s="270"/>
      <c r="D1" s="171" t="s">
        <v>132</v>
      </c>
      <c r="E1" s="169"/>
      <c r="F1" s="169"/>
      <c r="G1" s="169"/>
      <c r="H1" s="169"/>
      <c r="J1" s="170" t="s">
        <v>133</v>
      </c>
      <c r="K1" s="169"/>
      <c r="L1" s="169"/>
      <c r="U1" s="1"/>
    </row>
    <row r="2" spans="1:22" s="168" customFormat="1" ht="18.75">
      <c r="D2" s="171"/>
      <c r="J2" s="170"/>
      <c r="U2" s="1"/>
    </row>
    <row r="3" spans="1:22" s="168" customFormat="1" ht="18.75">
      <c r="V3"/>
    </row>
    <row r="4" spans="1:22" s="29" customFormat="1" ht="22.15" customHeight="1">
      <c r="A4" s="167"/>
      <c r="B4" s="273" t="s">
        <v>140</v>
      </c>
      <c r="C4" s="232" t="s">
        <v>85</v>
      </c>
      <c r="D4" s="232"/>
      <c r="E4" s="230"/>
      <c r="F4" s="230"/>
      <c r="G4" s="230"/>
      <c r="H4" s="230"/>
      <c r="I4" s="230"/>
      <c r="J4" s="233"/>
      <c r="K4" s="229" t="s">
        <v>106</v>
      </c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4"/>
    </row>
    <row r="5" spans="1:22" s="191" customFormat="1" ht="20.45" customHeight="1">
      <c r="A5" s="193"/>
      <c r="B5" s="194"/>
      <c r="C5" s="194" t="s">
        <v>100</v>
      </c>
      <c r="D5" s="244" t="s">
        <v>198</v>
      </c>
      <c r="E5" s="244" t="s">
        <v>195</v>
      </c>
      <c r="F5" s="235" t="s">
        <v>187</v>
      </c>
      <c r="G5" s="195" t="s">
        <v>214</v>
      </c>
      <c r="H5" s="238"/>
      <c r="I5" s="244" t="s">
        <v>216</v>
      </c>
      <c r="J5" s="235" t="s">
        <v>85</v>
      </c>
      <c r="K5" s="430" t="s">
        <v>211</v>
      </c>
      <c r="L5" s="431"/>
      <c r="M5" s="432" t="s">
        <v>212</v>
      </c>
      <c r="N5" s="433"/>
      <c r="O5" s="235"/>
      <c r="P5" s="235"/>
      <c r="Q5" s="195" t="s">
        <v>204</v>
      </c>
      <c r="R5" s="235"/>
      <c r="S5" s="194" t="s">
        <v>206</v>
      </c>
      <c r="T5" s="235" t="s">
        <v>208</v>
      </c>
      <c r="U5" s="235" t="s">
        <v>209</v>
      </c>
      <c r="V5" s="186"/>
    </row>
    <row r="6" spans="1:22" s="192" customFormat="1" ht="20.45" customHeight="1">
      <c r="A6" s="174" t="s">
        <v>44</v>
      </c>
      <c r="B6" s="175" t="s">
        <v>80</v>
      </c>
      <c r="C6" s="175" t="s">
        <v>213</v>
      </c>
      <c r="D6" s="177" t="s">
        <v>83</v>
      </c>
      <c r="E6" s="177" t="s">
        <v>83</v>
      </c>
      <c r="F6" s="214" t="s">
        <v>199</v>
      </c>
      <c r="G6" s="180" t="s">
        <v>215</v>
      </c>
      <c r="H6" s="217" t="s">
        <v>186</v>
      </c>
      <c r="I6" s="177" t="s">
        <v>47</v>
      </c>
      <c r="J6" s="217" t="s">
        <v>217</v>
      </c>
      <c r="K6" s="165" t="s">
        <v>202</v>
      </c>
      <c r="L6" s="165" t="s">
        <v>203</v>
      </c>
      <c r="M6" s="165" t="s">
        <v>202</v>
      </c>
      <c r="N6" s="165" t="s">
        <v>203</v>
      </c>
      <c r="O6" s="217" t="s">
        <v>188</v>
      </c>
      <c r="P6" s="217" t="s">
        <v>189</v>
      </c>
      <c r="Q6" s="181" t="s">
        <v>205</v>
      </c>
      <c r="R6" s="222" t="s">
        <v>186</v>
      </c>
      <c r="S6" s="225" t="s">
        <v>207</v>
      </c>
      <c r="T6" s="223" t="s">
        <v>106</v>
      </c>
      <c r="U6" s="223" t="s">
        <v>210</v>
      </c>
      <c r="V6" s="175" t="s">
        <v>81</v>
      </c>
    </row>
    <row r="7" spans="1:22" s="29" customFormat="1" ht="18" customHeight="1">
      <c r="A7" s="187"/>
      <c r="B7" s="187"/>
      <c r="C7" s="187"/>
      <c r="D7" s="188"/>
      <c r="E7" s="188"/>
      <c r="F7" s="243">
        <f t="shared" ref="F7:F12" si="0">G7</f>
        <v>0</v>
      </c>
      <c r="G7" s="189">
        <f t="shared" ref="G7:G12" si="1">SUM(D7:E7)/16</f>
        <v>0</v>
      </c>
      <c r="H7" s="237">
        <f t="shared" ref="H7:H12" si="2">G7*2.5</f>
        <v>0</v>
      </c>
      <c r="I7" s="240">
        <v>0</v>
      </c>
      <c r="J7" s="239">
        <f t="shared" ref="J7:J12" si="3">H7-I7</f>
        <v>0</v>
      </c>
      <c r="K7" s="190"/>
      <c r="L7" s="190"/>
      <c r="M7" s="190"/>
      <c r="N7" s="190"/>
      <c r="O7" s="237">
        <f t="shared" ref="O7:O12" si="4">SUM(K7:N7)</f>
        <v>0</v>
      </c>
      <c r="P7" s="237">
        <f t="shared" ref="P7:P12" si="5">Q7</f>
        <v>0</v>
      </c>
      <c r="Q7" s="189">
        <f t="shared" ref="Q7:Q12" si="6">SUM(K7:N7)/2</f>
        <v>0</v>
      </c>
      <c r="R7" s="243">
        <f t="shared" ref="R7:R12" si="7">Q7*3.75</f>
        <v>0</v>
      </c>
      <c r="S7" s="241">
        <v>0</v>
      </c>
      <c r="T7" s="242">
        <f t="shared" ref="T7:T12" si="8">R7-S7</f>
        <v>0</v>
      </c>
      <c r="U7" s="242">
        <f t="shared" ref="U7:U12" si="9">J8+T7</f>
        <v>0</v>
      </c>
      <c r="V7" s="200"/>
    </row>
    <row r="8" spans="1:22" s="29" customFormat="1" ht="18" customHeight="1">
      <c r="A8" s="31"/>
      <c r="B8" s="31"/>
      <c r="C8" s="31"/>
      <c r="D8" s="188"/>
      <c r="E8" s="188"/>
      <c r="F8" s="243">
        <f t="shared" si="0"/>
        <v>0</v>
      </c>
      <c r="G8" s="189">
        <f t="shared" si="1"/>
        <v>0</v>
      </c>
      <c r="H8" s="237">
        <f t="shared" si="2"/>
        <v>0</v>
      </c>
      <c r="I8" s="240">
        <v>0</v>
      </c>
      <c r="J8" s="239">
        <f t="shared" si="3"/>
        <v>0</v>
      </c>
      <c r="K8" s="190"/>
      <c r="L8" s="190"/>
      <c r="M8" s="190"/>
      <c r="N8" s="190"/>
      <c r="O8" s="237">
        <f t="shared" si="4"/>
        <v>0</v>
      </c>
      <c r="P8" s="237">
        <f t="shared" si="5"/>
        <v>0</v>
      </c>
      <c r="Q8" s="189">
        <f t="shared" si="6"/>
        <v>0</v>
      </c>
      <c r="R8" s="243">
        <f t="shared" si="7"/>
        <v>0</v>
      </c>
      <c r="S8" s="241">
        <v>0</v>
      </c>
      <c r="T8" s="242">
        <f t="shared" si="8"/>
        <v>0</v>
      </c>
      <c r="U8" s="242">
        <f t="shared" si="9"/>
        <v>0</v>
      </c>
      <c r="V8" s="200"/>
    </row>
    <row r="9" spans="1:22" s="29" customFormat="1" ht="18" customHeight="1">
      <c r="A9" s="31"/>
      <c r="B9" s="202"/>
      <c r="C9" s="31"/>
      <c r="D9" s="188"/>
      <c r="E9" s="188"/>
      <c r="F9" s="243">
        <f t="shared" si="0"/>
        <v>0</v>
      </c>
      <c r="G9" s="189">
        <f t="shared" si="1"/>
        <v>0</v>
      </c>
      <c r="H9" s="237">
        <f t="shared" si="2"/>
        <v>0</v>
      </c>
      <c r="I9" s="240">
        <v>0</v>
      </c>
      <c r="J9" s="239">
        <f t="shared" si="3"/>
        <v>0</v>
      </c>
      <c r="K9" s="190"/>
      <c r="L9" s="190"/>
      <c r="M9" s="190"/>
      <c r="N9" s="190"/>
      <c r="O9" s="237">
        <f t="shared" si="4"/>
        <v>0</v>
      </c>
      <c r="P9" s="237">
        <f t="shared" si="5"/>
        <v>0</v>
      </c>
      <c r="Q9" s="189">
        <f t="shared" si="6"/>
        <v>0</v>
      </c>
      <c r="R9" s="243">
        <f t="shared" si="7"/>
        <v>0</v>
      </c>
      <c r="S9" s="241">
        <v>0</v>
      </c>
      <c r="T9" s="242">
        <f t="shared" si="8"/>
        <v>0</v>
      </c>
      <c r="U9" s="242">
        <f t="shared" si="9"/>
        <v>0</v>
      </c>
      <c r="V9" s="200"/>
    </row>
    <row r="10" spans="1:22" s="29" customFormat="1" ht="18" customHeight="1">
      <c r="A10" s="31"/>
      <c r="B10" s="202"/>
      <c r="C10" s="31"/>
      <c r="D10" s="188"/>
      <c r="E10" s="188"/>
      <c r="F10" s="243">
        <f t="shared" si="0"/>
        <v>0</v>
      </c>
      <c r="G10" s="189">
        <f t="shared" si="1"/>
        <v>0</v>
      </c>
      <c r="H10" s="237">
        <f t="shared" si="2"/>
        <v>0</v>
      </c>
      <c r="I10" s="240">
        <v>0</v>
      </c>
      <c r="J10" s="239">
        <f t="shared" si="3"/>
        <v>0</v>
      </c>
      <c r="K10" s="190"/>
      <c r="L10" s="190"/>
      <c r="M10" s="190"/>
      <c r="N10" s="190"/>
      <c r="O10" s="237">
        <f t="shared" si="4"/>
        <v>0</v>
      </c>
      <c r="P10" s="237">
        <f t="shared" si="5"/>
        <v>0</v>
      </c>
      <c r="Q10" s="189">
        <f t="shared" si="6"/>
        <v>0</v>
      </c>
      <c r="R10" s="243">
        <f t="shared" si="7"/>
        <v>0</v>
      </c>
      <c r="S10" s="241">
        <v>0</v>
      </c>
      <c r="T10" s="242">
        <f t="shared" si="8"/>
        <v>0</v>
      </c>
      <c r="U10" s="242">
        <f t="shared" si="9"/>
        <v>0</v>
      </c>
      <c r="V10" s="200"/>
    </row>
    <row r="11" spans="1:22" s="29" customFormat="1" ht="18" customHeight="1">
      <c r="A11" s="31"/>
      <c r="B11" s="202"/>
      <c r="C11" s="31"/>
      <c r="D11" s="188"/>
      <c r="E11" s="188"/>
      <c r="F11" s="243">
        <f t="shared" si="0"/>
        <v>0</v>
      </c>
      <c r="G11" s="189">
        <f t="shared" si="1"/>
        <v>0</v>
      </c>
      <c r="H11" s="237">
        <f t="shared" si="2"/>
        <v>0</v>
      </c>
      <c r="I11" s="240">
        <v>0</v>
      </c>
      <c r="J11" s="239">
        <f t="shared" si="3"/>
        <v>0</v>
      </c>
      <c r="K11" s="190"/>
      <c r="L11" s="190"/>
      <c r="M11" s="190"/>
      <c r="N11" s="190"/>
      <c r="O11" s="237">
        <f t="shared" si="4"/>
        <v>0</v>
      </c>
      <c r="P11" s="237">
        <f t="shared" si="5"/>
        <v>0</v>
      </c>
      <c r="Q11" s="189">
        <f t="shared" si="6"/>
        <v>0</v>
      </c>
      <c r="R11" s="243">
        <f t="shared" si="7"/>
        <v>0</v>
      </c>
      <c r="S11" s="241">
        <v>0</v>
      </c>
      <c r="T11" s="242">
        <f t="shared" si="8"/>
        <v>0</v>
      </c>
      <c r="U11" s="242">
        <f t="shared" si="9"/>
        <v>0</v>
      </c>
      <c r="V11" s="200"/>
    </row>
    <row r="12" spans="1:22" s="29" customFormat="1" ht="18" customHeight="1">
      <c r="A12" s="31"/>
      <c r="B12" s="202"/>
      <c r="C12" s="31"/>
      <c r="D12" s="188"/>
      <c r="E12" s="188"/>
      <c r="F12" s="243">
        <f t="shared" si="0"/>
        <v>0</v>
      </c>
      <c r="G12" s="189">
        <f t="shared" si="1"/>
        <v>0</v>
      </c>
      <c r="H12" s="237">
        <f t="shared" si="2"/>
        <v>0</v>
      </c>
      <c r="I12" s="240">
        <v>0</v>
      </c>
      <c r="J12" s="239">
        <f t="shared" si="3"/>
        <v>0</v>
      </c>
      <c r="K12" s="190"/>
      <c r="L12" s="190"/>
      <c r="M12" s="190"/>
      <c r="N12" s="190"/>
      <c r="O12" s="237">
        <f t="shared" si="4"/>
        <v>0</v>
      </c>
      <c r="P12" s="237">
        <f t="shared" si="5"/>
        <v>0</v>
      </c>
      <c r="Q12" s="189">
        <f t="shared" si="6"/>
        <v>0</v>
      </c>
      <c r="R12" s="243">
        <f t="shared" si="7"/>
        <v>0</v>
      </c>
      <c r="S12" s="241">
        <v>0</v>
      </c>
      <c r="T12" s="242">
        <f t="shared" si="8"/>
        <v>0</v>
      </c>
      <c r="U12" s="242">
        <f t="shared" si="9"/>
        <v>0</v>
      </c>
      <c r="V12" s="200"/>
    </row>
    <row r="13" spans="1:22" ht="18" customHeight="1"/>
    <row r="14" spans="1:22" ht="18" customHeight="1"/>
    <row r="15" spans="1:22" ht="18" customHeight="1"/>
    <row r="16" spans="1:2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</sheetData>
  <mergeCells count="2">
    <mergeCell ref="K5:L5"/>
    <mergeCell ref="M5:N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'DATA VALIDATION'!$N$3:$N$9</xm:f>
          </x14:formula1>
          <xm:sqref>B4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B0F0"/>
  </sheetPr>
  <dimension ref="A1:W18"/>
  <sheetViews>
    <sheetView workbookViewId="0">
      <selection activeCell="F17" sqref="F17"/>
    </sheetView>
  </sheetViews>
  <sheetFormatPr defaultRowHeight="15.75"/>
  <cols>
    <col min="2" max="2" width="23.85546875" style="29" customWidth="1"/>
    <col min="3" max="3" width="8.28515625" style="38" customWidth="1"/>
    <col min="4" max="6" width="13.85546875" style="38" customWidth="1"/>
    <col min="7" max="7" width="13.85546875" style="38" hidden="1" customWidth="1"/>
    <col min="8" max="8" width="14.5703125" style="38" customWidth="1"/>
    <col min="9" max="9" width="13.85546875" style="38" customWidth="1"/>
    <col min="10" max="10" width="14.28515625" style="38" customWidth="1"/>
    <col min="11" max="16" width="13.85546875" style="38" customWidth="1"/>
    <col min="17" max="17" width="13.85546875" style="38" hidden="1" customWidth="1"/>
    <col min="18" max="18" width="14.140625" customWidth="1"/>
    <col min="19" max="22" width="13.5703125" customWidth="1"/>
  </cols>
  <sheetData>
    <row r="1" spans="1:23" ht="18.75">
      <c r="A1" s="270" t="s">
        <v>190</v>
      </c>
      <c r="B1" s="270"/>
      <c r="C1" s="168"/>
      <c r="D1" s="171" t="s">
        <v>132</v>
      </c>
      <c r="E1" s="169"/>
      <c r="F1" s="169"/>
      <c r="G1" s="169"/>
      <c r="H1" s="168"/>
      <c r="I1" s="170" t="s">
        <v>133</v>
      </c>
      <c r="J1" s="169"/>
      <c r="K1" s="169"/>
      <c r="L1" s="168"/>
      <c r="M1" s="168"/>
      <c r="N1" s="168"/>
      <c r="O1" s="168"/>
      <c r="P1" s="168"/>
      <c r="Q1" s="168"/>
      <c r="R1" s="168"/>
      <c r="S1" s="168"/>
      <c r="T1" s="1"/>
      <c r="U1" s="168"/>
      <c r="V1" s="168"/>
      <c r="W1" s="168"/>
    </row>
    <row r="2" spans="1:23" ht="18.75">
      <c r="A2" s="168"/>
      <c r="B2" s="168"/>
      <c r="C2" s="168"/>
      <c r="D2" s="171"/>
      <c r="E2" s="168"/>
      <c r="F2" s="168"/>
      <c r="G2" s="168"/>
      <c r="H2" s="168"/>
      <c r="I2" s="170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"/>
      <c r="U2" s="168"/>
      <c r="V2" s="168"/>
      <c r="W2" s="168"/>
    </row>
    <row r="3" spans="1:23" ht="18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W3" s="168"/>
    </row>
    <row r="4" spans="1:23" s="29" customFormat="1" ht="18" customHeight="1">
      <c r="A4" s="167"/>
      <c r="B4" s="273" t="s">
        <v>86</v>
      </c>
      <c r="C4" s="232" t="s">
        <v>85</v>
      </c>
      <c r="D4" s="232"/>
      <c r="E4" s="230"/>
      <c r="F4" s="230"/>
      <c r="G4" s="230"/>
      <c r="H4" s="230"/>
      <c r="I4" s="230"/>
      <c r="J4" s="233"/>
      <c r="K4" s="229" t="s">
        <v>106</v>
      </c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4"/>
    </row>
    <row r="5" spans="1:23" s="29" customFormat="1" ht="18" customHeight="1">
      <c r="A5" s="193"/>
      <c r="B5" s="194"/>
      <c r="C5" s="194" t="s">
        <v>100</v>
      </c>
      <c r="D5" s="244" t="s">
        <v>198</v>
      </c>
      <c r="E5" s="244" t="s">
        <v>195</v>
      </c>
      <c r="F5" s="235" t="s">
        <v>187</v>
      </c>
      <c r="G5" s="195" t="s">
        <v>214</v>
      </c>
      <c r="H5" s="235" t="s">
        <v>85</v>
      </c>
      <c r="I5" s="244" t="s">
        <v>216</v>
      </c>
      <c r="J5" s="235" t="s">
        <v>85</v>
      </c>
      <c r="K5" s="430" t="s">
        <v>211</v>
      </c>
      <c r="L5" s="431"/>
      <c r="M5" s="432" t="s">
        <v>212</v>
      </c>
      <c r="N5" s="433"/>
      <c r="O5" s="235"/>
      <c r="P5" s="235"/>
      <c r="Q5" s="195" t="s">
        <v>204</v>
      </c>
      <c r="R5" s="235"/>
      <c r="S5" s="194" t="s">
        <v>206</v>
      </c>
      <c r="T5" s="235" t="s">
        <v>208</v>
      </c>
      <c r="U5" s="235" t="s">
        <v>209</v>
      </c>
      <c r="V5" s="186"/>
      <c r="W5" s="191"/>
    </row>
    <row r="6" spans="1:23" s="29" customFormat="1" ht="18" customHeight="1">
      <c r="A6" s="174" t="s">
        <v>44</v>
      </c>
      <c r="B6" s="175" t="s">
        <v>80</v>
      </c>
      <c r="C6" s="175" t="s">
        <v>213</v>
      </c>
      <c r="D6" s="177" t="s">
        <v>83</v>
      </c>
      <c r="E6" s="177" t="s">
        <v>219</v>
      </c>
      <c r="F6" s="214" t="s">
        <v>199</v>
      </c>
      <c r="G6" s="180" t="s">
        <v>220</v>
      </c>
      <c r="H6" s="217" t="s">
        <v>186</v>
      </c>
      <c r="I6" s="177" t="s">
        <v>206</v>
      </c>
      <c r="J6" s="217" t="s">
        <v>217</v>
      </c>
      <c r="K6" s="165" t="s">
        <v>202</v>
      </c>
      <c r="L6" s="165" t="s">
        <v>203</v>
      </c>
      <c r="M6" s="165" t="s">
        <v>202</v>
      </c>
      <c r="N6" s="165" t="s">
        <v>203</v>
      </c>
      <c r="O6" s="217" t="s">
        <v>188</v>
      </c>
      <c r="P6" s="217" t="s">
        <v>189</v>
      </c>
      <c r="Q6" s="181" t="s">
        <v>205</v>
      </c>
      <c r="R6" s="222" t="s">
        <v>186</v>
      </c>
      <c r="S6" s="225" t="s">
        <v>207</v>
      </c>
      <c r="T6" s="223" t="s">
        <v>106</v>
      </c>
      <c r="U6" s="223" t="s">
        <v>210</v>
      </c>
      <c r="V6" s="175" t="s">
        <v>81</v>
      </c>
      <c r="W6" s="192"/>
    </row>
    <row r="7" spans="1:23" s="29" customFormat="1" ht="18" customHeight="1">
      <c r="A7" s="187"/>
      <c r="B7" s="187"/>
      <c r="C7" s="187"/>
      <c r="D7" s="188"/>
      <c r="E7" s="188"/>
      <c r="F7" s="236">
        <f t="shared" ref="F7:F12" si="0">G7/10</f>
        <v>0</v>
      </c>
      <c r="G7" s="189">
        <f t="shared" ref="G7:G12" si="1">SUM(D7:D7)</f>
        <v>0</v>
      </c>
      <c r="H7" s="237">
        <f t="shared" ref="H7:H12" si="2">F7*2.5</f>
        <v>0</v>
      </c>
      <c r="I7" s="240">
        <v>0</v>
      </c>
      <c r="J7" s="239">
        <f t="shared" ref="J7:J12" si="3">H7-I7</f>
        <v>0</v>
      </c>
      <c r="K7" s="199"/>
      <c r="L7" s="199"/>
      <c r="M7" s="199"/>
      <c r="N7" s="199"/>
      <c r="O7" s="237">
        <f t="shared" ref="O7:O12" si="4">SUM(K7:N7)</f>
        <v>0</v>
      </c>
      <c r="P7" s="237">
        <f t="shared" ref="P7:P12" si="5">Q7</f>
        <v>0</v>
      </c>
      <c r="Q7" s="189">
        <f t="shared" ref="Q7:Q12" si="6">SUM(K7:N7)/2</f>
        <v>0</v>
      </c>
      <c r="R7" s="243">
        <f t="shared" ref="R7:R12" si="7">Q7*3.75</f>
        <v>0</v>
      </c>
      <c r="S7" s="241">
        <v>0</v>
      </c>
      <c r="T7" s="242">
        <f t="shared" ref="T7:T12" si="8">R7-S7</f>
        <v>0</v>
      </c>
      <c r="U7" s="242">
        <f t="shared" ref="U7:U12" si="9">J8+T7</f>
        <v>0</v>
      </c>
      <c r="V7" s="200"/>
    </row>
    <row r="8" spans="1:23" s="29" customFormat="1" ht="18" customHeight="1">
      <c r="A8" s="31"/>
      <c r="B8" s="31"/>
      <c r="C8" s="31"/>
      <c r="D8" s="188"/>
      <c r="E8" s="188"/>
      <c r="F8" s="236">
        <f t="shared" si="0"/>
        <v>0</v>
      </c>
      <c r="G8" s="189">
        <f t="shared" si="1"/>
        <v>0</v>
      </c>
      <c r="H8" s="237">
        <f t="shared" si="2"/>
        <v>0</v>
      </c>
      <c r="I8" s="240">
        <v>0</v>
      </c>
      <c r="J8" s="239">
        <f t="shared" si="3"/>
        <v>0</v>
      </c>
      <c r="K8" s="199"/>
      <c r="L8" s="199"/>
      <c r="M8" s="199"/>
      <c r="N8" s="199"/>
      <c r="O8" s="237">
        <f t="shared" si="4"/>
        <v>0</v>
      </c>
      <c r="P8" s="237">
        <f t="shared" si="5"/>
        <v>0</v>
      </c>
      <c r="Q8" s="189">
        <f t="shared" si="6"/>
        <v>0</v>
      </c>
      <c r="R8" s="243">
        <f t="shared" si="7"/>
        <v>0</v>
      </c>
      <c r="S8" s="241">
        <v>0</v>
      </c>
      <c r="T8" s="242">
        <f t="shared" si="8"/>
        <v>0</v>
      </c>
      <c r="U8" s="242">
        <f t="shared" si="9"/>
        <v>0</v>
      </c>
      <c r="V8" s="200"/>
    </row>
    <row r="9" spans="1:23" s="29" customFormat="1" ht="18" customHeight="1">
      <c r="A9" s="31"/>
      <c r="B9" s="202"/>
      <c r="C9" s="31"/>
      <c r="D9" s="188"/>
      <c r="E9" s="188"/>
      <c r="F9" s="236">
        <f t="shared" si="0"/>
        <v>0</v>
      </c>
      <c r="G9" s="189">
        <f t="shared" si="1"/>
        <v>0</v>
      </c>
      <c r="H9" s="237">
        <f t="shared" si="2"/>
        <v>0</v>
      </c>
      <c r="I9" s="240">
        <v>0</v>
      </c>
      <c r="J9" s="239">
        <f t="shared" si="3"/>
        <v>0</v>
      </c>
      <c r="K9" s="199"/>
      <c r="L9" s="199"/>
      <c r="M9" s="199"/>
      <c r="N9" s="199"/>
      <c r="O9" s="237">
        <f t="shared" si="4"/>
        <v>0</v>
      </c>
      <c r="P9" s="237">
        <f t="shared" si="5"/>
        <v>0</v>
      </c>
      <c r="Q9" s="189">
        <f t="shared" si="6"/>
        <v>0</v>
      </c>
      <c r="R9" s="243">
        <f t="shared" si="7"/>
        <v>0</v>
      </c>
      <c r="S9" s="241">
        <v>0</v>
      </c>
      <c r="T9" s="242">
        <f t="shared" si="8"/>
        <v>0</v>
      </c>
      <c r="U9" s="242">
        <f t="shared" si="9"/>
        <v>0</v>
      </c>
      <c r="V9" s="200"/>
    </row>
    <row r="10" spans="1:23" s="29" customFormat="1" ht="18" customHeight="1">
      <c r="A10" s="31"/>
      <c r="B10" s="202"/>
      <c r="C10" s="31"/>
      <c r="D10" s="188"/>
      <c r="E10" s="188"/>
      <c r="F10" s="236">
        <f t="shared" si="0"/>
        <v>0</v>
      </c>
      <c r="G10" s="189">
        <f t="shared" si="1"/>
        <v>0</v>
      </c>
      <c r="H10" s="237">
        <f t="shared" si="2"/>
        <v>0</v>
      </c>
      <c r="I10" s="240">
        <v>0</v>
      </c>
      <c r="J10" s="239">
        <f t="shared" si="3"/>
        <v>0</v>
      </c>
      <c r="K10" s="199"/>
      <c r="L10" s="199"/>
      <c r="M10" s="199"/>
      <c r="N10" s="199"/>
      <c r="O10" s="237">
        <f t="shared" si="4"/>
        <v>0</v>
      </c>
      <c r="P10" s="237">
        <f t="shared" si="5"/>
        <v>0</v>
      </c>
      <c r="Q10" s="189">
        <f t="shared" si="6"/>
        <v>0</v>
      </c>
      <c r="R10" s="243">
        <f t="shared" si="7"/>
        <v>0</v>
      </c>
      <c r="S10" s="241">
        <v>0</v>
      </c>
      <c r="T10" s="242">
        <f t="shared" si="8"/>
        <v>0</v>
      </c>
      <c r="U10" s="242">
        <f t="shared" si="9"/>
        <v>0</v>
      </c>
      <c r="V10" s="200"/>
    </row>
    <row r="11" spans="1:23" s="29" customFormat="1" ht="18" customHeight="1">
      <c r="A11" s="31"/>
      <c r="B11" s="202"/>
      <c r="C11" s="31"/>
      <c r="D11" s="188"/>
      <c r="E11" s="188"/>
      <c r="F11" s="236">
        <f t="shared" si="0"/>
        <v>0</v>
      </c>
      <c r="G11" s="189">
        <f t="shared" si="1"/>
        <v>0</v>
      </c>
      <c r="H11" s="237">
        <f t="shared" si="2"/>
        <v>0</v>
      </c>
      <c r="I11" s="240">
        <v>0</v>
      </c>
      <c r="J11" s="239">
        <f t="shared" si="3"/>
        <v>0</v>
      </c>
      <c r="K11" s="199"/>
      <c r="L11" s="199"/>
      <c r="M11" s="199"/>
      <c r="N11" s="199"/>
      <c r="O11" s="237">
        <f t="shared" si="4"/>
        <v>0</v>
      </c>
      <c r="P11" s="237">
        <f t="shared" si="5"/>
        <v>0</v>
      </c>
      <c r="Q11" s="189">
        <f t="shared" si="6"/>
        <v>0</v>
      </c>
      <c r="R11" s="243">
        <f t="shared" si="7"/>
        <v>0</v>
      </c>
      <c r="S11" s="241">
        <v>0</v>
      </c>
      <c r="T11" s="242">
        <f t="shared" si="8"/>
        <v>0</v>
      </c>
      <c r="U11" s="242">
        <f t="shared" si="9"/>
        <v>0</v>
      </c>
      <c r="V11" s="200"/>
    </row>
    <row r="12" spans="1:23" s="29" customFormat="1" ht="18" customHeight="1">
      <c r="A12" s="31"/>
      <c r="B12" s="202"/>
      <c r="C12" s="31"/>
      <c r="D12" s="188"/>
      <c r="E12" s="188"/>
      <c r="F12" s="236">
        <f t="shared" si="0"/>
        <v>0</v>
      </c>
      <c r="G12" s="189">
        <f t="shared" si="1"/>
        <v>0</v>
      </c>
      <c r="H12" s="237">
        <f t="shared" si="2"/>
        <v>0</v>
      </c>
      <c r="I12" s="240">
        <v>0</v>
      </c>
      <c r="J12" s="239">
        <f t="shared" si="3"/>
        <v>0</v>
      </c>
      <c r="K12" s="199"/>
      <c r="L12" s="199"/>
      <c r="M12" s="199"/>
      <c r="N12" s="199"/>
      <c r="O12" s="237">
        <f t="shared" si="4"/>
        <v>0</v>
      </c>
      <c r="P12" s="237">
        <f t="shared" si="5"/>
        <v>0</v>
      </c>
      <c r="Q12" s="189">
        <f t="shared" si="6"/>
        <v>0</v>
      </c>
      <c r="R12" s="243">
        <f t="shared" si="7"/>
        <v>0</v>
      </c>
      <c r="S12" s="241">
        <v>0</v>
      </c>
      <c r="T12" s="242">
        <f t="shared" si="8"/>
        <v>0</v>
      </c>
      <c r="U12" s="242">
        <f t="shared" si="9"/>
        <v>0</v>
      </c>
      <c r="V12" s="200"/>
    </row>
    <row r="13" spans="1:23" ht="18" customHeight="1"/>
    <row r="14" spans="1:23" ht="18" customHeight="1"/>
    <row r="15" spans="1:23" ht="18" customHeight="1"/>
    <row r="16" spans="1:23" ht="18" customHeight="1"/>
    <row r="17" ht="18" customHeight="1"/>
    <row r="18" ht="18" customHeight="1"/>
  </sheetData>
  <mergeCells count="2">
    <mergeCell ref="K5:L5"/>
    <mergeCell ref="M5:N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B0F0"/>
  </sheetPr>
  <dimension ref="A1:O14"/>
  <sheetViews>
    <sheetView workbookViewId="0">
      <selection activeCell="A2" sqref="A2"/>
    </sheetView>
  </sheetViews>
  <sheetFormatPr defaultRowHeight="15.75"/>
  <cols>
    <col min="1" max="1" width="8.85546875" style="29"/>
    <col min="2" max="2" width="28" style="29" customWidth="1"/>
    <col min="3" max="3" width="9.140625" style="38" customWidth="1"/>
    <col min="4" max="6" width="13.85546875" style="38" customWidth="1"/>
    <col min="7" max="7" width="13.85546875" style="38" hidden="1" customWidth="1"/>
    <col min="8" max="12" width="13.85546875" style="38" customWidth="1"/>
    <col min="13" max="15" width="8.85546875" style="29"/>
  </cols>
  <sheetData>
    <row r="1" spans="1:15" s="271" customFormat="1" ht="18.75">
      <c r="A1" s="270"/>
      <c r="B1" s="270" t="s">
        <v>218</v>
      </c>
      <c r="D1" s="272" t="s">
        <v>132</v>
      </c>
      <c r="E1" s="128"/>
      <c r="F1" s="128"/>
      <c r="G1" s="128"/>
      <c r="H1" s="128"/>
      <c r="I1" s="272" t="s">
        <v>133</v>
      </c>
      <c r="J1" s="128"/>
      <c r="K1" s="128"/>
    </row>
    <row r="2" spans="1:15">
      <c r="A2" s="197"/>
    </row>
    <row r="3" spans="1:15" ht="18" customHeight="1">
      <c r="A3" s="197"/>
      <c r="L3" s="29"/>
      <c r="O3"/>
    </row>
    <row r="4" spans="1:15" s="29" customFormat="1" ht="18" customHeight="1">
      <c r="B4" s="249" t="s">
        <v>140</v>
      </c>
    </row>
    <row r="5" spans="1:15" s="50" customFormat="1" ht="18" customHeight="1">
      <c r="A5" s="206"/>
      <c r="B5" s="207"/>
      <c r="C5" s="184" t="s">
        <v>100</v>
      </c>
      <c r="D5" s="196" t="s">
        <v>198</v>
      </c>
      <c r="E5" s="196" t="s">
        <v>195</v>
      </c>
      <c r="F5" s="245" t="s">
        <v>223</v>
      </c>
      <c r="G5" s="210" t="s">
        <v>222</v>
      </c>
      <c r="H5" s="196" t="s">
        <v>216</v>
      </c>
      <c r="I5" s="248"/>
      <c r="J5" s="206"/>
    </row>
    <row r="6" spans="1:15" s="50" customFormat="1" ht="18" customHeight="1">
      <c r="A6" s="175" t="s">
        <v>44</v>
      </c>
      <c r="B6" s="175" t="s">
        <v>221</v>
      </c>
      <c r="C6" s="175" t="s">
        <v>213</v>
      </c>
      <c r="D6" s="209" t="s">
        <v>114</v>
      </c>
      <c r="E6" s="209" t="s">
        <v>114</v>
      </c>
      <c r="F6" s="246" t="s">
        <v>114</v>
      </c>
      <c r="G6" s="211" t="s">
        <v>114</v>
      </c>
      <c r="H6" s="208" t="s">
        <v>206</v>
      </c>
      <c r="I6" s="217" t="s">
        <v>217</v>
      </c>
      <c r="J6" s="175" t="s">
        <v>81</v>
      </c>
    </row>
    <row r="7" spans="1:15" s="29" customFormat="1" ht="18" customHeight="1">
      <c r="A7" s="203"/>
      <c r="B7" s="204"/>
      <c r="C7" s="187"/>
      <c r="D7" s="188"/>
      <c r="E7" s="188"/>
      <c r="F7" s="247">
        <f>G7</f>
        <v>0</v>
      </c>
      <c r="G7" s="212">
        <f>SUM(D7:E7)/2</f>
        <v>0</v>
      </c>
      <c r="H7" s="240">
        <v>0</v>
      </c>
      <c r="I7" s="239">
        <f>G7-H7</f>
        <v>0</v>
      </c>
      <c r="J7" s="205"/>
    </row>
    <row r="8" spans="1:15" s="29" customFormat="1" ht="18" customHeight="1">
      <c r="A8" s="185"/>
      <c r="B8" s="198"/>
      <c r="C8" s="31"/>
      <c r="D8" s="188"/>
      <c r="E8" s="188"/>
      <c r="F8" s="247">
        <f>G8</f>
        <v>0</v>
      </c>
      <c r="G8" s="212">
        <f>SUM(D8:E8)/2</f>
        <v>0</v>
      </c>
      <c r="H8" s="240">
        <v>0</v>
      </c>
      <c r="I8" s="239">
        <f>G8-H8</f>
        <v>0</v>
      </c>
      <c r="J8" s="205"/>
    </row>
    <row r="9" spans="1:15" s="29" customFormat="1" ht="18" customHeight="1">
      <c r="A9" s="185"/>
      <c r="B9" s="65"/>
      <c r="C9" s="31"/>
      <c r="D9" s="188"/>
      <c r="E9" s="188"/>
      <c r="F9" s="247">
        <f>G9</f>
        <v>0</v>
      </c>
      <c r="G9" s="212">
        <f>SUM(D9:E9)/2</f>
        <v>0</v>
      </c>
      <c r="H9" s="240">
        <v>0</v>
      </c>
      <c r="I9" s="239">
        <f>G9-H9</f>
        <v>0</v>
      </c>
      <c r="J9" s="205"/>
    </row>
    <row r="10" spans="1:15" s="29" customFormat="1" ht="18" customHeight="1">
      <c r="A10" s="185"/>
      <c r="B10" s="65"/>
      <c r="C10" s="31"/>
      <c r="D10" s="188"/>
      <c r="E10" s="188"/>
      <c r="F10" s="247">
        <f>G10</f>
        <v>0</v>
      </c>
      <c r="G10" s="212">
        <f>SUM(D10:E10)/2</f>
        <v>0</v>
      </c>
      <c r="H10" s="240">
        <v>0</v>
      </c>
      <c r="I10" s="239">
        <f>G10-H10</f>
        <v>0</v>
      </c>
      <c r="J10" s="205"/>
    </row>
    <row r="11" spans="1:15" s="29" customFormat="1" ht="18" customHeight="1">
      <c r="A11" s="185"/>
      <c r="B11" s="65"/>
      <c r="C11" s="31"/>
      <c r="D11" s="188"/>
      <c r="E11" s="188"/>
      <c r="F11" s="247">
        <f>G11</f>
        <v>0</v>
      </c>
      <c r="G11" s="212">
        <f>SUM(D11:E11)/2</f>
        <v>0</v>
      </c>
      <c r="H11" s="240">
        <v>0</v>
      </c>
      <c r="I11" s="239">
        <f>G11-H11</f>
        <v>0</v>
      </c>
      <c r="J11" s="205"/>
    </row>
    <row r="12" spans="1:15">
      <c r="L12" s="29"/>
      <c r="O12"/>
    </row>
    <row r="13" spans="1:15">
      <c r="L13" s="29"/>
      <c r="O13"/>
    </row>
    <row r="14" spans="1:15">
      <c r="L14" s="29"/>
      <c r="O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'DATA VALIDATION'!$Q$18:$Q$28</xm:f>
          </x14:formula1>
          <xm:sqref>B4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C00000"/>
  </sheetPr>
  <dimension ref="A1:Q159"/>
  <sheetViews>
    <sheetView topLeftCell="A7" workbookViewId="0">
      <selection activeCell="Q32" sqref="Q32"/>
    </sheetView>
  </sheetViews>
  <sheetFormatPr defaultRowHeight="15"/>
  <cols>
    <col min="1" max="1" width="15.85546875" customWidth="1"/>
    <col min="2" max="2" width="26.7109375" customWidth="1"/>
    <col min="3" max="3" width="3.5703125" customWidth="1"/>
    <col min="5" max="5" width="20.28515625" customWidth="1"/>
    <col min="6" max="6" width="3.5703125" customWidth="1"/>
    <col min="7" max="8" width="13.7109375" customWidth="1"/>
    <col min="9" max="9" width="3.5703125" customWidth="1"/>
    <col min="10" max="12" width="12.42578125" customWidth="1"/>
    <col min="13" max="13" width="3.5703125" customWidth="1"/>
  </cols>
  <sheetData>
    <row r="1" spans="1:17" ht="26.25">
      <c r="A1" s="15" t="s">
        <v>20</v>
      </c>
      <c r="B1" s="16"/>
      <c r="D1" s="17" t="s">
        <v>19</v>
      </c>
      <c r="E1" s="18"/>
      <c r="F1" s="2"/>
      <c r="G1" s="17" t="s">
        <v>111</v>
      </c>
      <c r="H1" s="71"/>
      <c r="J1" s="17" t="s">
        <v>121</v>
      </c>
      <c r="K1" s="71"/>
      <c r="N1" s="17" t="s">
        <v>85</v>
      </c>
      <c r="O1" s="71"/>
      <c r="Q1" s="17" t="s">
        <v>106</v>
      </c>
    </row>
    <row r="2" spans="1:17" ht="18.75">
      <c r="A2" s="21" t="s">
        <v>36</v>
      </c>
      <c r="B2" s="9" t="s">
        <v>42</v>
      </c>
      <c r="D2" s="12" t="s">
        <v>59</v>
      </c>
      <c r="E2" s="8" t="s">
        <v>26</v>
      </c>
      <c r="G2" s="4" t="s">
        <v>2</v>
      </c>
      <c r="H2" s="4">
        <v>2.5</v>
      </c>
      <c r="J2" s="4" t="s">
        <v>114</v>
      </c>
      <c r="K2" s="4" t="s">
        <v>115</v>
      </c>
      <c r="N2" s="107" t="s">
        <v>140</v>
      </c>
      <c r="Q2" s="107" t="s">
        <v>140</v>
      </c>
    </row>
    <row r="3" spans="1:17">
      <c r="A3" s="5" t="s">
        <v>89</v>
      </c>
      <c r="B3" s="9" t="s">
        <v>43</v>
      </c>
      <c r="D3" s="5"/>
      <c r="E3" s="9" t="s">
        <v>33</v>
      </c>
      <c r="G3" s="4" t="s">
        <v>3</v>
      </c>
      <c r="H3" s="4">
        <v>3.5</v>
      </c>
      <c r="J3" s="4" t="s">
        <v>112</v>
      </c>
      <c r="K3" s="4">
        <v>4</v>
      </c>
      <c r="N3" s="3" t="s">
        <v>140</v>
      </c>
      <c r="Q3" s="3" t="s">
        <v>135</v>
      </c>
    </row>
    <row r="4" spans="1:17">
      <c r="A4" s="5"/>
      <c r="B4" s="9" t="s">
        <v>22</v>
      </c>
      <c r="D4" s="5"/>
      <c r="E4" s="9" t="s">
        <v>34</v>
      </c>
      <c r="G4" s="4" t="s">
        <v>4</v>
      </c>
      <c r="H4" s="4">
        <v>5</v>
      </c>
      <c r="J4" s="4" t="s">
        <v>116</v>
      </c>
      <c r="K4" s="4">
        <v>3</v>
      </c>
      <c r="N4" s="3" t="s">
        <v>135</v>
      </c>
      <c r="Q4" s="3" t="s">
        <v>136</v>
      </c>
    </row>
    <row r="5" spans="1:17">
      <c r="A5" s="5"/>
      <c r="B5" s="9" t="s">
        <v>23</v>
      </c>
      <c r="D5" s="5"/>
      <c r="E5" s="9" t="s">
        <v>35</v>
      </c>
      <c r="G5" s="4" t="s">
        <v>39</v>
      </c>
      <c r="H5" s="4">
        <v>7</v>
      </c>
      <c r="J5" s="4" t="s">
        <v>117</v>
      </c>
      <c r="K5" s="4">
        <v>2</v>
      </c>
      <c r="N5" s="3" t="s">
        <v>137</v>
      </c>
      <c r="Q5" s="3" t="s">
        <v>137</v>
      </c>
    </row>
    <row r="6" spans="1:17">
      <c r="A6" s="5"/>
      <c r="B6" s="9" t="s">
        <v>28</v>
      </c>
      <c r="D6" s="5"/>
      <c r="E6" s="9" t="s">
        <v>27</v>
      </c>
      <c r="G6" s="4" t="s">
        <v>0</v>
      </c>
      <c r="H6" s="4">
        <v>10</v>
      </c>
      <c r="J6" s="4" t="s">
        <v>113</v>
      </c>
      <c r="K6" s="4">
        <v>1</v>
      </c>
      <c r="N6" s="3" t="s">
        <v>139</v>
      </c>
      <c r="Q6" s="3" t="s">
        <v>138</v>
      </c>
    </row>
    <row r="7" spans="1:17">
      <c r="A7" s="5"/>
      <c r="B7" s="9" t="s">
        <v>29</v>
      </c>
      <c r="D7" s="5"/>
      <c r="E7" s="9" t="s">
        <v>67</v>
      </c>
      <c r="G7" s="4" t="s">
        <v>32</v>
      </c>
      <c r="H7" s="4">
        <v>100.1</v>
      </c>
      <c r="J7" s="4" t="s">
        <v>104</v>
      </c>
      <c r="K7" s="4">
        <v>0</v>
      </c>
      <c r="N7" s="3" t="s">
        <v>166</v>
      </c>
      <c r="Q7" s="3" t="s">
        <v>139</v>
      </c>
    </row>
    <row r="8" spans="1:17">
      <c r="A8" s="5"/>
      <c r="B8" s="9" t="s">
        <v>30</v>
      </c>
      <c r="D8" s="10"/>
      <c r="E8" s="11" t="s">
        <v>68</v>
      </c>
      <c r="G8" s="4" t="s">
        <v>87</v>
      </c>
      <c r="H8" s="4">
        <v>100.1</v>
      </c>
      <c r="N8" s="3" t="s">
        <v>136</v>
      </c>
    </row>
    <row r="9" spans="1:17" ht="18.75">
      <c r="A9" s="5"/>
      <c r="B9" s="9" t="s">
        <v>31</v>
      </c>
      <c r="D9" s="12" t="s">
        <v>71</v>
      </c>
      <c r="E9" s="8" t="s">
        <v>32</v>
      </c>
      <c r="J9" s="4" t="s">
        <v>118</v>
      </c>
      <c r="K9" s="4" t="s">
        <v>119</v>
      </c>
      <c r="L9" s="4" t="s">
        <v>120</v>
      </c>
      <c r="N9" s="3" t="s">
        <v>138</v>
      </c>
      <c r="Q9" s="107" t="s">
        <v>140</v>
      </c>
    </row>
    <row r="10" spans="1:17">
      <c r="A10" s="5"/>
      <c r="B10" s="9" t="s">
        <v>24</v>
      </c>
      <c r="D10" s="5"/>
      <c r="E10" s="9" t="s">
        <v>10</v>
      </c>
      <c r="J10" s="4">
        <v>4</v>
      </c>
      <c r="K10" s="4">
        <v>5</v>
      </c>
      <c r="L10" s="72" t="s">
        <v>72</v>
      </c>
      <c r="Q10" s="3" t="s">
        <v>153</v>
      </c>
    </row>
    <row r="11" spans="1:17">
      <c r="A11" s="5"/>
      <c r="B11" s="9" t="s">
        <v>25</v>
      </c>
      <c r="D11" s="5"/>
      <c r="E11" s="9" t="s">
        <v>11</v>
      </c>
      <c r="J11" s="4">
        <v>6</v>
      </c>
      <c r="K11" s="4">
        <v>9</v>
      </c>
      <c r="L11" s="4" t="s">
        <v>2</v>
      </c>
      <c r="Q11" s="3" t="s">
        <v>154</v>
      </c>
    </row>
    <row r="12" spans="1:17">
      <c r="B12" s="9" t="s">
        <v>62</v>
      </c>
      <c r="D12" s="5"/>
      <c r="E12" s="9" t="s">
        <v>12</v>
      </c>
      <c r="J12" s="4">
        <v>10</v>
      </c>
      <c r="K12" s="4">
        <v>13</v>
      </c>
      <c r="L12" s="4" t="s">
        <v>1</v>
      </c>
      <c r="Q12" s="3" t="s">
        <v>155</v>
      </c>
    </row>
    <row r="13" spans="1:17">
      <c r="B13" s="9" t="s">
        <v>63</v>
      </c>
      <c r="D13" s="5"/>
      <c r="E13" s="9" t="s">
        <v>13</v>
      </c>
      <c r="J13" s="4">
        <v>14</v>
      </c>
      <c r="K13" s="4">
        <v>16</v>
      </c>
      <c r="L13" s="4" t="s">
        <v>0</v>
      </c>
      <c r="Q13" s="3" t="s">
        <v>156</v>
      </c>
    </row>
    <row r="14" spans="1:17">
      <c r="A14" s="5"/>
      <c r="B14" s="9" t="s">
        <v>65</v>
      </c>
      <c r="D14" s="5"/>
      <c r="E14" s="9" t="s">
        <v>14</v>
      </c>
      <c r="J14" s="2"/>
      <c r="K14" s="2"/>
      <c r="L14" s="2"/>
    </row>
    <row r="15" spans="1:17">
      <c r="A15" s="5"/>
      <c r="B15" s="9" t="s">
        <v>66</v>
      </c>
      <c r="D15" s="5"/>
      <c r="E15" s="9" t="s">
        <v>15</v>
      </c>
      <c r="J15" s="4" t="s">
        <v>118</v>
      </c>
      <c r="K15" s="4" t="s">
        <v>119</v>
      </c>
      <c r="L15" s="4" t="s">
        <v>120</v>
      </c>
    </row>
    <row r="16" spans="1:17" ht="18.75">
      <c r="B16" s="9"/>
      <c r="D16" s="5"/>
      <c r="E16" s="9" t="s">
        <v>16</v>
      </c>
      <c r="J16" s="4">
        <v>5</v>
      </c>
      <c r="K16" s="4">
        <v>7</v>
      </c>
      <c r="L16" s="72" t="s">
        <v>72</v>
      </c>
      <c r="Q16" s="17" t="s">
        <v>172</v>
      </c>
    </row>
    <row r="17" spans="1:17" ht="18.75">
      <c r="A17" s="12" t="s">
        <v>40</v>
      </c>
      <c r="B17" s="8" t="s">
        <v>5</v>
      </c>
      <c r="D17" s="5"/>
      <c r="E17" s="9" t="s">
        <v>17</v>
      </c>
      <c r="J17" s="4">
        <v>8</v>
      </c>
      <c r="K17" s="4">
        <v>12</v>
      </c>
      <c r="L17" s="4" t="s">
        <v>2</v>
      </c>
      <c r="Q17" s="107" t="s">
        <v>140</v>
      </c>
    </row>
    <row r="18" spans="1:17">
      <c r="A18" s="21" t="s">
        <v>21</v>
      </c>
      <c r="B18" s="9" t="s">
        <v>6</v>
      </c>
      <c r="D18" s="5"/>
      <c r="E18" s="9" t="s">
        <v>41</v>
      </c>
      <c r="J18" s="4">
        <v>13</v>
      </c>
      <c r="K18" s="4">
        <v>17</v>
      </c>
      <c r="L18" s="4" t="s">
        <v>1</v>
      </c>
      <c r="Q18" s="3" t="s">
        <v>140</v>
      </c>
    </row>
    <row r="19" spans="1:17">
      <c r="A19" s="5" t="s">
        <v>88</v>
      </c>
      <c r="B19" s="9" t="s">
        <v>7</v>
      </c>
      <c r="D19" s="10"/>
      <c r="E19" s="11"/>
      <c r="J19" s="4">
        <v>18</v>
      </c>
      <c r="K19" s="4">
        <v>20</v>
      </c>
      <c r="L19" s="4" t="s">
        <v>0</v>
      </c>
      <c r="Q19" s="3" t="s">
        <v>153</v>
      </c>
    </row>
    <row r="20" spans="1:17">
      <c r="A20" s="5"/>
      <c r="B20" s="9" t="s">
        <v>8</v>
      </c>
      <c r="D20" s="12" t="s">
        <v>70</v>
      </c>
      <c r="E20" s="8" t="s">
        <v>2</v>
      </c>
      <c r="J20" s="2"/>
      <c r="K20" s="2"/>
      <c r="L20" s="2"/>
      <c r="Q20" s="3" t="s">
        <v>154</v>
      </c>
    </row>
    <row r="21" spans="1:17">
      <c r="A21" s="5"/>
      <c r="B21" s="9" t="s">
        <v>64</v>
      </c>
      <c r="D21" s="5"/>
      <c r="E21" s="9" t="s">
        <v>1</v>
      </c>
      <c r="J21" s="4" t="s">
        <v>118</v>
      </c>
      <c r="K21" s="4" t="s">
        <v>119</v>
      </c>
      <c r="L21" s="4" t="s">
        <v>120</v>
      </c>
      <c r="Q21" s="3" t="s">
        <v>155</v>
      </c>
    </row>
    <row r="22" spans="1:17">
      <c r="A22" s="5"/>
      <c r="B22" s="9" t="s">
        <v>9</v>
      </c>
      <c r="D22" s="5"/>
      <c r="E22" s="9" t="s">
        <v>0</v>
      </c>
      <c r="J22" s="4">
        <v>6</v>
      </c>
      <c r="K22" s="4">
        <v>8</v>
      </c>
      <c r="L22" s="72" t="s">
        <v>72</v>
      </c>
      <c r="Q22" s="3" t="s">
        <v>156</v>
      </c>
    </row>
    <row r="23" spans="1:17">
      <c r="A23" s="5"/>
      <c r="B23" s="9" t="s">
        <v>57</v>
      </c>
      <c r="D23" s="10"/>
      <c r="E23" s="11"/>
      <c r="J23" s="4">
        <v>9</v>
      </c>
      <c r="K23" s="4">
        <v>14</v>
      </c>
      <c r="L23" s="4" t="s">
        <v>2</v>
      </c>
      <c r="Q23" s="3" t="s">
        <v>173</v>
      </c>
    </row>
    <row r="24" spans="1:17">
      <c r="A24" s="12" t="s">
        <v>58</v>
      </c>
      <c r="B24" s="9" t="s">
        <v>45</v>
      </c>
      <c r="D24" s="12" t="s">
        <v>69</v>
      </c>
      <c r="E24" s="8"/>
      <c r="J24" s="4">
        <v>15</v>
      </c>
      <c r="K24" s="4">
        <v>21</v>
      </c>
      <c r="L24" s="4" t="s">
        <v>1</v>
      </c>
      <c r="Q24" s="3" t="s">
        <v>137</v>
      </c>
    </row>
    <row r="25" spans="1:17">
      <c r="A25" s="5" t="s">
        <v>92</v>
      </c>
      <c r="B25" s="9" t="s">
        <v>90</v>
      </c>
      <c r="D25" s="5"/>
      <c r="E25" s="9" t="s">
        <v>0</v>
      </c>
      <c r="J25" s="4">
        <v>22</v>
      </c>
      <c r="K25" s="4">
        <v>24</v>
      </c>
      <c r="L25" s="4" t="s">
        <v>0</v>
      </c>
      <c r="Q25" s="3" t="s">
        <v>139</v>
      </c>
    </row>
    <row r="26" spans="1:17">
      <c r="A26" s="5"/>
      <c r="B26" s="9" t="s">
        <v>91</v>
      </c>
      <c r="D26" s="5"/>
      <c r="E26" s="9" t="s">
        <v>1</v>
      </c>
      <c r="Q26" s="3" t="s">
        <v>166</v>
      </c>
    </row>
    <row r="27" spans="1:17">
      <c r="A27" s="10"/>
      <c r="B27" s="11" t="s">
        <v>105</v>
      </c>
      <c r="D27" s="5"/>
      <c r="E27" s="9" t="s">
        <v>2</v>
      </c>
      <c r="Q27" s="3" t="s">
        <v>138</v>
      </c>
    </row>
    <row r="28" spans="1:17">
      <c r="A28" s="12" t="s">
        <v>82</v>
      </c>
      <c r="B28" s="8" t="s">
        <v>2</v>
      </c>
      <c r="D28" s="10"/>
      <c r="E28" s="11" t="s">
        <v>72</v>
      </c>
      <c r="Q28" s="3" t="s">
        <v>86</v>
      </c>
    </row>
    <row r="29" spans="1:17">
      <c r="A29" s="5"/>
      <c r="B29" s="9" t="s">
        <v>3</v>
      </c>
      <c r="D29" s="12" t="s">
        <v>75</v>
      </c>
      <c r="E29" s="8"/>
    </row>
    <row r="30" spans="1:17">
      <c r="A30" s="5"/>
      <c r="B30" s="9" t="s">
        <v>4</v>
      </c>
      <c r="D30" s="5"/>
      <c r="E30" s="9" t="s">
        <v>76</v>
      </c>
    </row>
    <row r="31" spans="1:17">
      <c r="A31" s="5"/>
      <c r="B31" s="9" t="s">
        <v>39</v>
      </c>
      <c r="D31" s="5"/>
      <c r="E31" s="9" t="s">
        <v>77</v>
      </c>
    </row>
    <row r="32" spans="1:17">
      <c r="A32" s="5"/>
      <c r="B32" s="9" t="s">
        <v>0</v>
      </c>
      <c r="D32" s="5"/>
      <c r="E32" s="9" t="s">
        <v>78</v>
      </c>
    </row>
    <row r="33" spans="1:5">
      <c r="A33" s="5"/>
      <c r="B33" s="9" t="s">
        <v>1</v>
      </c>
      <c r="D33" s="10"/>
      <c r="E33" s="36" t="s">
        <v>79</v>
      </c>
    </row>
    <row r="34" spans="1:5">
      <c r="A34" s="5"/>
      <c r="B34" s="9" t="s">
        <v>32</v>
      </c>
    </row>
    <row r="35" spans="1:5">
      <c r="A35" s="10"/>
      <c r="B35" s="11" t="s">
        <v>87</v>
      </c>
    </row>
    <row r="39" spans="1:5" ht="15.75">
      <c r="A39" s="7"/>
      <c r="B39" s="7"/>
    </row>
    <row r="40" spans="1:5" ht="15.75">
      <c r="A40" s="7"/>
      <c r="B40" s="7"/>
    </row>
    <row r="41" spans="1:5" ht="15.75">
      <c r="A41" s="7"/>
      <c r="B41" s="7"/>
    </row>
    <row r="42" spans="1:5" ht="15.75">
      <c r="A42" s="7"/>
      <c r="B42" s="7"/>
    </row>
    <row r="43" spans="1:5" ht="15.75">
      <c r="A43" s="7"/>
      <c r="B43" s="7"/>
    </row>
    <row r="44" spans="1:5" ht="15.75">
      <c r="A44" s="7"/>
      <c r="B44" s="7"/>
      <c r="C44" s="7"/>
    </row>
    <row r="45" spans="1:5" ht="15.75">
      <c r="A45" s="7"/>
      <c r="B45" s="7"/>
      <c r="C45" s="7"/>
    </row>
    <row r="46" spans="1:5" ht="15.75">
      <c r="A46" s="7"/>
      <c r="B46" s="7"/>
      <c r="C46" s="7"/>
    </row>
    <row r="47" spans="1:5" ht="15.75">
      <c r="A47" s="7"/>
      <c r="B47" s="7"/>
      <c r="C47" s="7"/>
    </row>
    <row r="48" spans="1:5" ht="15.75">
      <c r="A48" s="7"/>
      <c r="B48" s="7"/>
      <c r="C48" s="7"/>
    </row>
    <row r="49" spans="1:3" ht="15.75">
      <c r="A49" s="7"/>
      <c r="B49" s="7"/>
      <c r="C49" s="7"/>
    </row>
    <row r="50" spans="1:3" ht="15.75">
      <c r="A50" s="7"/>
      <c r="B50" s="7"/>
      <c r="C50" s="7"/>
    </row>
    <row r="51" spans="1:3" ht="15.75">
      <c r="A51" s="7"/>
      <c r="B51" s="7"/>
      <c r="C51" s="7"/>
    </row>
    <row r="52" spans="1:3" ht="15.75">
      <c r="A52" s="7"/>
      <c r="B52" s="7"/>
      <c r="C52" s="7"/>
    </row>
    <row r="53" spans="1:3" ht="15.75">
      <c r="A53" s="7"/>
      <c r="B53" s="7"/>
      <c r="C53" s="7"/>
    </row>
    <row r="54" spans="1:3" ht="15.75">
      <c r="A54" s="7"/>
      <c r="B54" s="7"/>
      <c r="C54" s="7"/>
    </row>
    <row r="55" spans="1:3" ht="15.75">
      <c r="A55" s="7"/>
      <c r="B55" s="7"/>
      <c r="C55" s="7"/>
    </row>
    <row r="56" spans="1:3" ht="15.75">
      <c r="A56" s="7"/>
      <c r="B56" s="7"/>
      <c r="C56" s="7"/>
    </row>
    <row r="57" spans="1:3" ht="15.75">
      <c r="A57" s="7"/>
      <c r="B57" s="7"/>
      <c r="C57" s="7"/>
    </row>
    <row r="58" spans="1:3" ht="15.75">
      <c r="A58" s="7"/>
      <c r="B58" s="7"/>
      <c r="C58" s="7"/>
    </row>
    <row r="59" spans="1:3" ht="15.75">
      <c r="A59" s="7"/>
      <c r="B59" s="7"/>
      <c r="C59" s="7"/>
    </row>
    <row r="60" spans="1:3" ht="15.75">
      <c r="A60" s="7"/>
      <c r="B60" s="7"/>
      <c r="C60" s="7"/>
    </row>
    <row r="61" spans="1:3" ht="15.75">
      <c r="A61" s="7"/>
      <c r="B61" s="7"/>
      <c r="C61" s="7"/>
    </row>
    <row r="62" spans="1:3" ht="15.75">
      <c r="A62" s="7"/>
      <c r="B62" s="7"/>
      <c r="C62" s="7"/>
    </row>
    <row r="63" spans="1:3" ht="15.75">
      <c r="A63" s="7"/>
      <c r="B63" s="7"/>
      <c r="C63" s="7"/>
    </row>
    <row r="64" spans="1:3" ht="15.75">
      <c r="A64" s="7"/>
      <c r="B64" s="7"/>
      <c r="C64" s="7"/>
    </row>
    <row r="65" spans="1:3" ht="15.75">
      <c r="A65" s="7"/>
      <c r="B65" s="7"/>
      <c r="C65" s="7"/>
    </row>
    <row r="66" spans="1:3" ht="15.75">
      <c r="A66" s="7"/>
      <c r="B66" s="7"/>
      <c r="C66" s="7"/>
    </row>
    <row r="67" spans="1:3" ht="15.75">
      <c r="A67" s="7"/>
      <c r="B67" s="7"/>
      <c r="C67" s="7"/>
    </row>
    <row r="68" spans="1:3" ht="15.75">
      <c r="A68" s="7"/>
      <c r="B68" s="7"/>
      <c r="C68" s="7"/>
    </row>
    <row r="69" spans="1:3" ht="15.75">
      <c r="A69" s="7"/>
      <c r="B69" s="7"/>
      <c r="C69" s="7"/>
    </row>
    <row r="70" spans="1:3" ht="15.75">
      <c r="A70" s="7"/>
      <c r="B70" s="7"/>
      <c r="C70" s="7"/>
    </row>
    <row r="71" spans="1:3" ht="15.75">
      <c r="A71" s="7"/>
      <c r="B71" s="7"/>
      <c r="C71" s="7"/>
    </row>
    <row r="72" spans="1:3" ht="15.75">
      <c r="A72" s="7"/>
      <c r="B72" s="7"/>
      <c r="C72" s="7"/>
    </row>
    <row r="73" spans="1:3" ht="15.75">
      <c r="A73" s="7"/>
      <c r="B73" s="7"/>
      <c r="C73" s="7"/>
    </row>
    <row r="74" spans="1:3" ht="15.75">
      <c r="A74" s="7"/>
      <c r="B74" s="7"/>
      <c r="C74" s="7"/>
    </row>
    <row r="75" spans="1:3" ht="15.75">
      <c r="A75" s="7"/>
      <c r="B75" s="7"/>
      <c r="C75" s="7"/>
    </row>
    <row r="76" spans="1:3" ht="15.75">
      <c r="A76" s="7"/>
      <c r="B76" s="7"/>
      <c r="C76" s="7"/>
    </row>
    <row r="77" spans="1:3" ht="15.75">
      <c r="A77" s="7"/>
      <c r="B77" s="7"/>
      <c r="C77" s="7"/>
    </row>
    <row r="78" spans="1:3" ht="15.75">
      <c r="A78" s="7"/>
      <c r="B78" s="7"/>
      <c r="C78" s="7"/>
    </row>
    <row r="79" spans="1:3" ht="15.75">
      <c r="A79" s="7"/>
      <c r="B79" s="7"/>
      <c r="C79" s="7"/>
    </row>
    <row r="80" spans="1:3" ht="15.75">
      <c r="A80" s="7"/>
      <c r="B80" s="7"/>
      <c r="C80" s="7"/>
    </row>
    <row r="81" spans="1:3" ht="15.75">
      <c r="A81" s="7"/>
      <c r="B81" s="7"/>
      <c r="C81" s="7"/>
    </row>
    <row r="82" spans="1:3" ht="15.75">
      <c r="A82" s="7"/>
      <c r="B82" s="7"/>
      <c r="C82" s="7"/>
    </row>
    <row r="83" spans="1:3" ht="15.75">
      <c r="A83" s="7"/>
      <c r="B83" s="7"/>
      <c r="C83" s="7"/>
    </row>
    <row r="84" spans="1:3" ht="15.75">
      <c r="A84" s="7"/>
      <c r="B84" s="7"/>
      <c r="C84" s="7"/>
    </row>
    <row r="85" spans="1:3" ht="15.75">
      <c r="A85" s="7"/>
      <c r="B85" s="7"/>
      <c r="C85" s="7"/>
    </row>
    <row r="86" spans="1:3" ht="15.75">
      <c r="A86" s="7"/>
      <c r="B86" s="7"/>
      <c r="C86" s="7"/>
    </row>
    <row r="87" spans="1:3" ht="15.75">
      <c r="A87" s="7"/>
      <c r="B87" s="7"/>
      <c r="C87" s="7"/>
    </row>
    <row r="88" spans="1:3" ht="15.75">
      <c r="A88" s="7"/>
      <c r="B88" s="7"/>
      <c r="C88" s="7"/>
    </row>
    <row r="89" spans="1:3" ht="15.75">
      <c r="A89" s="7"/>
      <c r="B89" s="7"/>
      <c r="C89" s="7"/>
    </row>
    <row r="90" spans="1:3" ht="15.75">
      <c r="A90" s="7"/>
      <c r="B90" s="7"/>
      <c r="C90" s="7"/>
    </row>
    <row r="91" spans="1:3" ht="15.75">
      <c r="A91" s="7"/>
      <c r="B91" s="7"/>
      <c r="C91" s="7"/>
    </row>
    <row r="92" spans="1:3" ht="15.75">
      <c r="A92" s="7"/>
      <c r="B92" s="7"/>
      <c r="C92" s="7"/>
    </row>
    <row r="93" spans="1:3" ht="15.75">
      <c r="A93" s="7"/>
      <c r="B93" s="7"/>
      <c r="C93" s="7"/>
    </row>
    <row r="94" spans="1:3" ht="15.75">
      <c r="A94" s="7"/>
      <c r="B94" s="7"/>
      <c r="C94" s="7"/>
    </row>
    <row r="95" spans="1:3" ht="15.75">
      <c r="A95" s="7"/>
      <c r="B95" s="7"/>
      <c r="C95" s="7"/>
    </row>
    <row r="96" spans="1:3" ht="15.75">
      <c r="A96" s="7"/>
      <c r="B96" s="7"/>
      <c r="C96" s="7"/>
    </row>
    <row r="97" spans="1:3" ht="15.75">
      <c r="A97" s="7"/>
      <c r="B97" s="7"/>
      <c r="C97" s="7"/>
    </row>
    <row r="98" spans="1:3" ht="15.75">
      <c r="A98" s="7"/>
      <c r="B98" s="7"/>
      <c r="C98" s="7"/>
    </row>
    <row r="99" spans="1:3" ht="15.75">
      <c r="A99" s="7"/>
      <c r="B99" s="7"/>
      <c r="C99" s="7"/>
    </row>
    <row r="100" spans="1:3" ht="15.75">
      <c r="A100" s="7"/>
      <c r="B100" s="7"/>
      <c r="C100" s="7"/>
    </row>
    <row r="101" spans="1:3" ht="15.75">
      <c r="A101" s="7"/>
      <c r="B101" s="7"/>
      <c r="C101" s="7"/>
    </row>
    <row r="102" spans="1:3" ht="15.75">
      <c r="A102" s="7"/>
      <c r="B102" s="7"/>
      <c r="C102" s="7"/>
    </row>
    <row r="103" spans="1:3" ht="15.75">
      <c r="A103" s="7"/>
      <c r="B103" s="7"/>
      <c r="C103" s="7"/>
    </row>
    <row r="104" spans="1:3" ht="15.75">
      <c r="A104" s="7"/>
      <c r="B104" s="7"/>
      <c r="C104" s="7"/>
    </row>
    <row r="105" spans="1:3" ht="15.75">
      <c r="A105" s="7"/>
      <c r="B105" s="7"/>
      <c r="C105" s="7"/>
    </row>
    <row r="106" spans="1:3" ht="15.75">
      <c r="A106" s="7"/>
      <c r="B106" s="7"/>
      <c r="C106" s="7"/>
    </row>
    <row r="107" spans="1:3" ht="15.75">
      <c r="A107" s="7"/>
      <c r="B107" s="7"/>
      <c r="C107" s="7"/>
    </row>
    <row r="108" spans="1:3" ht="15.75">
      <c r="A108" s="7"/>
      <c r="B108" s="7"/>
      <c r="C108" s="7"/>
    </row>
    <row r="109" spans="1:3" ht="15.75">
      <c r="A109" s="7"/>
      <c r="B109" s="7"/>
      <c r="C109" s="7"/>
    </row>
    <row r="110" spans="1:3" ht="15.75">
      <c r="A110" s="7"/>
      <c r="B110" s="7"/>
      <c r="C110" s="7"/>
    </row>
    <row r="111" spans="1:3" ht="15.75">
      <c r="A111" s="7"/>
      <c r="B111" s="7"/>
      <c r="C111" s="7"/>
    </row>
    <row r="112" spans="1:3" ht="15.75">
      <c r="A112" s="7"/>
      <c r="B112" s="7"/>
      <c r="C112" s="7"/>
    </row>
    <row r="113" spans="1:3" ht="15.75">
      <c r="A113" s="7"/>
      <c r="B113" s="7"/>
      <c r="C113" s="7"/>
    </row>
    <row r="114" spans="1:3" ht="15.75">
      <c r="A114" s="7"/>
      <c r="B114" s="7"/>
      <c r="C114" s="7"/>
    </row>
    <row r="115" spans="1:3" ht="15.75">
      <c r="A115" s="7"/>
      <c r="B115" s="7"/>
      <c r="C115" s="7"/>
    </row>
    <row r="116" spans="1:3" ht="15.75">
      <c r="A116" s="14"/>
      <c r="B116" s="14"/>
      <c r="C116" s="7"/>
    </row>
    <row r="117" spans="1:3" ht="15.75">
      <c r="A117" s="14"/>
      <c r="B117" s="14"/>
      <c r="C117" s="7"/>
    </row>
    <row r="118" spans="1:3" ht="15.75">
      <c r="A118" s="14"/>
      <c r="B118" s="14"/>
      <c r="C118" s="7"/>
    </row>
    <row r="119" spans="1:3" ht="15.75">
      <c r="A119" s="14"/>
      <c r="B119" s="14"/>
      <c r="C119" s="7"/>
    </row>
    <row r="120" spans="1:3" ht="15.75">
      <c r="A120" s="14"/>
      <c r="B120" s="14"/>
      <c r="C120" s="7"/>
    </row>
    <row r="121" spans="1:3">
      <c r="A121" s="14"/>
      <c r="B121" s="14"/>
      <c r="C121" s="14"/>
    </row>
    <row r="122" spans="1:3">
      <c r="A122" s="14"/>
      <c r="B122" s="14"/>
      <c r="C122" s="14"/>
    </row>
    <row r="123" spans="1:3">
      <c r="A123" s="14"/>
      <c r="B123" s="14"/>
      <c r="C123" s="14"/>
    </row>
    <row r="124" spans="1:3">
      <c r="A124" s="14"/>
      <c r="B124" s="14"/>
      <c r="C124" s="14"/>
    </row>
    <row r="125" spans="1:3">
      <c r="A125" s="14"/>
      <c r="B125" s="14"/>
      <c r="C125" s="14"/>
    </row>
    <row r="126" spans="1:3">
      <c r="A126" s="14"/>
      <c r="B126" s="14"/>
      <c r="C126" s="14"/>
    </row>
    <row r="127" spans="1:3">
      <c r="A127" s="14"/>
      <c r="B127" s="14"/>
      <c r="C127" s="14"/>
    </row>
    <row r="128" spans="1:3">
      <c r="A128" s="14"/>
      <c r="B128" s="14"/>
      <c r="C128" s="14"/>
    </row>
    <row r="129" spans="1:3">
      <c r="A129" s="14"/>
      <c r="B129" s="14"/>
      <c r="C129" s="14"/>
    </row>
    <row r="130" spans="1:3">
      <c r="A130" s="14"/>
      <c r="B130" s="14"/>
      <c r="C130" s="14"/>
    </row>
    <row r="131" spans="1:3">
      <c r="A131" s="14"/>
      <c r="B131" s="14"/>
      <c r="C131" s="14"/>
    </row>
    <row r="132" spans="1:3">
      <c r="A132" s="14"/>
      <c r="B132" s="14"/>
      <c r="C132" s="14"/>
    </row>
    <row r="133" spans="1:3">
      <c r="A133" s="14"/>
      <c r="B133" s="14"/>
      <c r="C133" s="14"/>
    </row>
    <row r="134" spans="1:3">
      <c r="A134" s="14"/>
      <c r="B134" s="14"/>
      <c r="C134" s="14"/>
    </row>
    <row r="135" spans="1:3">
      <c r="A135" s="14"/>
      <c r="B135" s="14"/>
      <c r="C135" s="14"/>
    </row>
    <row r="136" spans="1:3">
      <c r="A136" s="14"/>
      <c r="B136" s="14"/>
      <c r="C136" s="14"/>
    </row>
    <row r="137" spans="1:3">
      <c r="A137" s="14"/>
      <c r="B137" s="14"/>
      <c r="C137" s="14"/>
    </row>
    <row r="138" spans="1:3">
      <c r="A138" s="14"/>
      <c r="B138" s="14"/>
      <c r="C138" s="14"/>
    </row>
    <row r="139" spans="1:3">
      <c r="A139" s="14"/>
      <c r="B139" s="14"/>
      <c r="C139" s="14"/>
    </row>
    <row r="140" spans="1:3">
      <c r="A140" s="14"/>
      <c r="B140" s="14"/>
      <c r="C140" s="14"/>
    </row>
    <row r="141" spans="1:3">
      <c r="A141" s="14"/>
      <c r="B141" s="14"/>
      <c r="C141" s="14"/>
    </row>
    <row r="142" spans="1:3">
      <c r="A142" s="14"/>
      <c r="B142" s="14"/>
      <c r="C142" s="14"/>
    </row>
    <row r="143" spans="1:3">
      <c r="A143" s="14"/>
      <c r="B143" s="14"/>
      <c r="C143" s="14"/>
    </row>
    <row r="144" spans="1:3">
      <c r="A144" s="14"/>
      <c r="B144" s="14"/>
      <c r="C144" s="14"/>
    </row>
    <row r="145" spans="1:3">
      <c r="A145" s="6"/>
      <c r="B145" s="6"/>
      <c r="C145" s="14"/>
    </row>
    <row r="146" spans="1:3">
      <c r="A146" s="6"/>
      <c r="B146" s="6"/>
      <c r="C146" s="14"/>
    </row>
    <row r="147" spans="1:3">
      <c r="A147" s="6"/>
      <c r="B147" s="6"/>
      <c r="C147" s="14"/>
    </row>
    <row r="148" spans="1:3">
      <c r="A148" s="6"/>
      <c r="B148" s="6"/>
      <c r="C148" s="14"/>
    </row>
    <row r="149" spans="1:3">
      <c r="A149" s="6"/>
      <c r="B149" s="6"/>
      <c r="C149" s="14"/>
    </row>
    <row r="150" spans="1:3">
      <c r="A150" s="6"/>
      <c r="B150" s="6"/>
      <c r="C150" s="6"/>
    </row>
    <row r="151" spans="1:3">
      <c r="A151" s="6"/>
      <c r="B151" s="6"/>
      <c r="C151" s="6"/>
    </row>
    <row r="152" spans="1:3">
      <c r="A152" s="6"/>
      <c r="B152" s="6"/>
      <c r="C152" s="6"/>
    </row>
    <row r="153" spans="1:3">
      <c r="A153" s="6"/>
      <c r="B153" s="6"/>
      <c r="C153" s="6"/>
    </row>
    <row r="154" spans="1:3">
      <c r="A154" s="6"/>
      <c r="B154" s="6"/>
      <c r="C154" s="6"/>
    </row>
    <row r="155" spans="1:3">
      <c r="C155" s="6"/>
    </row>
    <row r="156" spans="1:3">
      <c r="C156" s="6"/>
    </row>
    <row r="157" spans="1:3">
      <c r="C157" s="6"/>
    </row>
    <row r="158" spans="1:3">
      <c r="C158" s="6"/>
    </row>
    <row r="159" spans="1:3">
      <c r="C159" s="6"/>
    </row>
  </sheetData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T200"/>
  <sheetViews>
    <sheetView zoomScale="90" zoomScaleNormal="90" workbookViewId="0">
      <pane ySplit="1" topLeftCell="A77" activePane="bottomLeft" state="frozen"/>
      <selection pane="bottomLeft" activeCell="O44" sqref="O44"/>
    </sheetView>
  </sheetViews>
  <sheetFormatPr defaultRowHeight="15"/>
  <cols>
    <col min="1" max="1" width="23.28515625" customWidth="1"/>
    <col min="2" max="2" width="23.28515625" hidden="1" customWidth="1"/>
    <col min="3" max="3" width="7.140625" style="2" customWidth="1"/>
    <col min="4" max="4" width="24.42578125" style="23" customWidth="1"/>
    <col min="5" max="5" width="9.5703125" style="2" customWidth="1"/>
    <col min="6" max="6" width="18" customWidth="1"/>
    <col min="7" max="7" width="7.5703125" style="23" customWidth="1"/>
    <col min="8" max="8" width="9.5703125" style="1" customWidth="1"/>
    <col min="9" max="9" width="12.85546875" customWidth="1"/>
    <col min="10" max="10" width="17.7109375" style="44" customWidth="1"/>
    <col min="11" max="12" width="10.7109375" style="69" customWidth="1"/>
    <col min="13" max="13" width="10.7109375" customWidth="1"/>
    <col min="14" max="15" width="11.42578125" style="45" customWidth="1"/>
    <col min="16" max="16" width="11.42578125" style="46" customWidth="1"/>
    <col min="17" max="18" width="11.42578125" style="2" customWidth="1"/>
    <col min="19" max="19" width="16.28515625" style="63" customWidth="1"/>
    <col min="20" max="20" width="23.7109375" customWidth="1"/>
  </cols>
  <sheetData>
    <row r="1" spans="1:20" s="27" customFormat="1" ht="59.45" customHeight="1">
      <c r="A1" s="112" t="s">
        <v>161</v>
      </c>
      <c r="B1" s="114" t="s">
        <v>164</v>
      </c>
      <c r="C1" s="28" t="s">
        <v>93</v>
      </c>
      <c r="D1" s="28" t="s">
        <v>80</v>
      </c>
      <c r="E1" s="28" t="s">
        <v>46</v>
      </c>
      <c r="F1" s="28" t="s">
        <v>59</v>
      </c>
      <c r="G1" s="28" t="s">
        <v>70</v>
      </c>
      <c r="H1" s="34" t="s">
        <v>94</v>
      </c>
      <c r="I1" s="252" t="s">
        <v>162</v>
      </c>
      <c r="J1" s="66" t="s">
        <v>95</v>
      </c>
      <c r="K1" s="67" t="s">
        <v>96</v>
      </c>
      <c r="L1" s="70" t="s">
        <v>97</v>
      </c>
      <c r="M1" s="252" t="s">
        <v>224</v>
      </c>
      <c r="N1" s="42" t="s">
        <v>18</v>
      </c>
      <c r="O1" s="255" t="s">
        <v>225</v>
      </c>
      <c r="P1" s="125" t="s">
        <v>165</v>
      </c>
      <c r="Q1" s="28" t="s">
        <v>226</v>
      </c>
      <c r="R1" s="28" t="s">
        <v>227</v>
      </c>
      <c r="S1" s="61" t="s">
        <v>61</v>
      </c>
      <c r="T1" s="28" t="s">
        <v>175</v>
      </c>
    </row>
    <row r="2" spans="1:20" s="404" customFormat="1" ht="14.45" customHeight="1">
      <c r="A2" s="393" t="str">
        <f>B2</f>
        <v xml:space="preserve">X-Strut SENIOR  </v>
      </c>
      <c r="B2" s="394" t="str">
        <f>CONCATENATE(F2," ",I2)</f>
        <v xml:space="preserve">X-Strut SENIOR  </v>
      </c>
      <c r="C2" s="395">
        <v>1</v>
      </c>
      <c r="D2" s="406" t="s">
        <v>301</v>
      </c>
      <c r="E2" s="407" t="str">
        <f>VLOOKUP(D2,'Athlete List'!A$2:B$122,2,FALSE)</f>
        <v>ATLK</v>
      </c>
      <c r="F2" s="408" t="s">
        <v>57</v>
      </c>
      <c r="G2" s="405" t="s">
        <v>483</v>
      </c>
      <c r="H2" s="409"/>
      <c r="I2" s="397" t="str">
        <f t="shared" ref="I2:I66" si="0">CONCATENATE(G2," ",H2)</f>
        <v xml:space="preserve">SENIOR  </v>
      </c>
      <c r="J2" s="398" t="s">
        <v>494</v>
      </c>
      <c r="K2" s="399"/>
      <c r="L2" s="399"/>
      <c r="M2" s="400">
        <f>K2-L2</f>
        <v>0</v>
      </c>
      <c r="N2" s="395"/>
      <c r="O2" s="401" t="e">
        <f>P2</f>
        <v>#N/A</v>
      </c>
      <c r="P2" s="402" t="e">
        <f>IF(ISBLANK(G2),"",IF(M2&gt;=VLOOKUP(G2,PCMoveUpTable,2,FALSE),"MOVE UP",""))</f>
        <v>#N/A</v>
      </c>
      <c r="Q2" s="395"/>
      <c r="R2" s="395"/>
      <c r="S2" s="403">
        <v>45367</v>
      </c>
      <c r="T2" s="398" t="s">
        <v>497</v>
      </c>
    </row>
    <row r="3" spans="1:20">
      <c r="A3" s="113" t="str">
        <f t="shared" ref="A3:A66" si="1">B3</f>
        <v xml:space="preserve">X-Strut SENIOR  </v>
      </c>
      <c r="B3" s="115" t="str">
        <f t="shared" ref="B3:B66" si="2">CONCATENATE(F3," ",I3)</f>
        <v xml:space="preserve">X-Strut SENIOR  </v>
      </c>
      <c r="C3" s="4">
        <v>1</v>
      </c>
      <c r="D3" s="362" t="s">
        <v>289</v>
      </c>
      <c r="E3" s="363" t="str">
        <f>VLOOKUP(D3,'Athlete List'!A$2:B$122,2,FALSE)</f>
        <v>ATLK</v>
      </c>
      <c r="F3" s="364" t="s">
        <v>57</v>
      </c>
      <c r="G3" s="365" t="s">
        <v>483</v>
      </c>
      <c r="H3" s="13"/>
      <c r="I3" s="253" t="str">
        <f t="shared" si="0"/>
        <v xml:space="preserve">SENIOR  </v>
      </c>
      <c r="J3" s="3" t="s">
        <v>494</v>
      </c>
      <c r="K3" s="68">
        <v>55</v>
      </c>
      <c r="L3" s="68">
        <v>1</v>
      </c>
      <c r="M3" s="254">
        <f t="shared" ref="M3:M66" si="3">K3-L3</f>
        <v>54</v>
      </c>
      <c r="N3" s="4">
        <v>3</v>
      </c>
      <c r="O3" s="256" t="e">
        <f t="shared" ref="O3:O66" si="4">P3</f>
        <v>#N/A</v>
      </c>
      <c r="P3" s="126" t="e">
        <f t="shared" ref="P3:P66" si="5">IF(ISBLANK(G3),"",IF(M3&gt;=VLOOKUP(G3,PCMoveUpTable,2,FALSE),"MOVE UP",""))</f>
        <v>#N/A</v>
      </c>
      <c r="Q3" s="4"/>
      <c r="R3" s="4"/>
      <c r="S3" s="62">
        <v>45367</v>
      </c>
      <c r="T3" s="3" t="s">
        <v>497</v>
      </c>
    </row>
    <row r="4" spans="1:20" ht="14.45" customHeight="1">
      <c r="A4" s="113" t="str">
        <f t="shared" si="1"/>
        <v xml:space="preserve">X-Strut SENIOR  </v>
      </c>
      <c r="B4" s="115" t="str">
        <f t="shared" si="2"/>
        <v xml:space="preserve">X-Strut SENIOR  </v>
      </c>
      <c r="C4" s="4">
        <v>1</v>
      </c>
      <c r="D4" s="362" t="s">
        <v>302</v>
      </c>
      <c r="E4" s="363" t="str">
        <f>VLOOKUP(D4,'Athlete List'!A$2:B$122,2,FALSE)</f>
        <v>ATLK</v>
      </c>
      <c r="F4" s="364" t="s">
        <v>57</v>
      </c>
      <c r="G4" s="365" t="s">
        <v>483</v>
      </c>
      <c r="H4" s="13"/>
      <c r="I4" s="253" t="str">
        <f t="shared" si="0"/>
        <v xml:space="preserve">SENIOR  </v>
      </c>
      <c r="J4" s="3" t="s">
        <v>494</v>
      </c>
      <c r="K4" s="68">
        <v>60</v>
      </c>
      <c r="L4" s="68">
        <v>1</v>
      </c>
      <c r="M4" s="254">
        <f t="shared" si="3"/>
        <v>59</v>
      </c>
      <c r="N4" s="4">
        <v>1</v>
      </c>
      <c r="O4" s="256" t="e">
        <f t="shared" si="4"/>
        <v>#N/A</v>
      </c>
      <c r="P4" s="126" t="e">
        <f t="shared" si="5"/>
        <v>#N/A</v>
      </c>
      <c r="Q4" s="4"/>
      <c r="R4" s="4"/>
      <c r="S4" s="62">
        <v>45367</v>
      </c>
      <c r="T4" s="3" t="s">
        <v>497</v>
      </c>
    </row>
    <row r="5" spans="1:20" ht="14.45" customHeight="1">
      <c r="A5" s="113" t="str">
        <f t="shared" si="1"/>
        <v xml:space="preserve">X-Strut SENIOR  </v>
      </c>
      <c r="B5" s="115" t="str">
        <f t="shared" si="2"/>
        <v xml:space="preserve">X-Strut SENIOR  </v>
      </c>
      <c r="C5" s="4">
        <v>1</v>
      </c>
      <c r="D5" s="362" t="s">
        <v>299</v>
      </c>
      <c r="E5" s="363" t="str">
        <f>VLOOKUP(D5,'Athlete List'!A$2:B$122,2,FALSE)</f>
        <v>ATLK</v>
      </c>
      <c r="F5" s="364" t="s">
        <v>57</v>
      </c>
      <c r="G5" s="365" t="s">
        <v>483</v>
      </c>
      <c r="H5" s="13"/>
      <c r="I5" s="253" t="str">
        <f t="shared" si="0"/>
        <v xml:space="preserve">SENIOR  </v>
      </c>
      <c r="J5" s="3" t="s">
        <v>494</v>
      </c>
      <c r="K5" s="68">
        <v>57</v>
      </c>
      <c r="L5" s="68">
        <v>0</v>
      </c>
      <c r="M5" s="254">
        <f t="shared" si="3"/>
        <v>57</v>
      </c>
      <c r="N5" s="4">
        <v>2</v>
      </c>
      <c r="O5" s="256" t="e">
        <f t="shared" si="4"/>
        <v>#N/A</v>
      </c>
      <c r="P5" s="126" t="e">
        <f t="shared" si="5"/>
        <v>#N/A</v>
      </c>
      <c r="Q5" s="4"/>
      <c r="R5" s="4"/>
      <c r="S5" s="62">
        <v>45367</v>
      </c>
      <c r="T5" s="3" t="s">
        <v>497</v>
      </c>
    </row>
    <row r="6" spans="1:20" ht="14.45" customHeight="1">
      <c r="A6" s="113" t="str">
        <f t="shared" si="1"/>
        <v>X-Strut JUNIOR 12-14</v>
      </c>
      <c r="B6" s="115" t="str">
        <f t="shared" si="2"/>
        <v>X-Strut JUNIOR 12-14</v>
      </c>
      <c r="C6" s="4">
        <v>1</v>
      </c>
      <c r="D6" s="366" t="s">
        <v>297</v>
      </c>
      <c r="E6" s="367" t="str">
        <f>VLOOKUP(D6,'Athlete List'!A$2:B$122,2,FALSE)</f>
        <v>ATLK</v>
      </c>
      <c r="F6" s="368" t="s">
        <v>57</v>
      </c>
      <c r="G6" s="369" t="s">
        <v>484</v>
      </c>
      <c r="H6" s="13" t="s">
        <v>485</v>
      </c>
      <c r="I6" s="253" t="str">
        <f t="shared" si="0"/>
        <v>JUNIOR 12-14</v>
      </c>
      <c r="J6" s="3" t="s">
        <v>495</v>
      </c>
      <c r="K6" s="68">
        <v>58</v>
      </c>
      <c r="L6" s="68"/>
      <c r="M6" s="254">
        <f t="shared" si="3"/>
        <v>58</v>
      </c>
      <c r="N6" s="4">
        <v>1</v>
      </c>
      <c r="O6" s="256" t="e">
        <f t="shared" si="4"/>
        <v>#N/A</v>
      </c>
      <c r="P6" s="126" t="e">
        <f t="shared" si="5"/>
        <v>#N/A</v>
      </c>
      <c r="Q6" s="4"/>
      <c r="R6" s="4"/>
      <c r="S6" s="62">
        <v>45367</v>
      </c>
      <c r="T6" s="3" t="s">
        <v>497</v>
      </c>
    </row>
    <row r="7" spans="1:20" ht="14.45" customHeight="1">
      <c r="A7" s="113" t="str">
        <f t="shared" si="1"/>
        <v>Medley C 7-8</v>
      </c>
      <c r="B7" s="115" t="str">
        <f t="shared" si="2"/>
        <v>Medley C 7-8</v>
      </c>
      <c r="C7" s="4">
        <v>1</v>
      </c>
      <c r="D7" s="362" t="s">
        <v>481</v>
      </c>
      <c r="E7" s="363" t="str">
        <f>VLOOKUP(D7,'Athlete List'!A$2:B$122,2,FALSE)</f>
        <v>ATLK</v>
      </c>
      <c r="F7" s="364" t="s">
        <v>5</v>
      </c>
      <c r="G7" s="365" t="s">
        <v>2</v>
      </c>
      <c r="H7" s="365" t="s">
        <v>486</v>
      </c>
      <c r="I7" s="253" t="str">
        <f t="shared" si="0"/>
        <v>C 7-8</v>
      </c>
      <c r="J7" s="3" t="s">
        <v>494</v>
      </c>
      <c r="K7" s="68"/>
      <c r="L7" s="68"/>
      <c r="M7" s="254">
        <f t="shared" si="3"/>
        <v>0</v>
      </c>
      <c r="N7" s="4"/>
      <c r="O7" s="256" t="str">
        <f t="shared" si="4"/>
        <v/>
      </c>
      <c r="P7" s="126" t="str">
        <f t="shared" si="5"/>
        <v/>
      </c>
      <c r="Q7" s="361" t="s">
        <v>78</v>
      </c>
      <c r="R7" s="4"/>
      <c r="S7" s="62">
        <v>45367</v>
      </c>
      <c r="T7" s="3" t="s">
        <v>497</v>
      </c>
    </row>
    <row r="8" spans="1:20" ht="14.45" customHeight="1">
      <c r="A8" s="113" t="str">
        <f t="shared" si="1"/>
        <v>Medley C 7-8</v>
      </c>
      <c r="B8" s="115" t="str">
        <f t="shared" si="2"/>
        <v>Medley C 7-8</v>
      </c>
      <c r="C8" s="4">
        <v>1</v>
      </c>
      <c r="D8" s="362" t="s">
        <v>334</v>
      </c>
      <c r="E8" s="363" t="str">
        <f>VLOOKUP(D8,'Athlete List'!A$2:B$122,2,FALSE)</f>
        <v>ATLK</v>
      </c>
      <c r="F8" s="364" t="s">
        <v>5</v>
      </c>
      <c r="G8" s="365" t="s">
        <v>2</v>
      </c>
      <c r="H8" s="365" t="s">
        <v>486</v>
      </c>
      <c r="I8" s="253" t="str">
        <f t="shared" si="0"/>
        <v>C 7-8</v>
      </c>
      <c r="J8" s="3" t="s">
        <v>494</v>
      </c>
      <c r="K8" s="68"/>
      <c r="L8" s="68"/>
      <c r="M8" s="254">
        <f t="shared" si="3"/>
        <v>0</v>
      </c>
      <c r="N8" s="4"/>
      <c r="O8" s="256" t="str">
        <f t="shared" si="4"/>
        <v/>
      </c>
      <c r="P8" s="126" t="str">
        <f t="shared" si="5"/>
        <v/>
      </c>
      <c r="Q8" s="361" t="s">
        <v>78</v>
      </c>
      <c r="R8" s="4"/>
      <c r="S8" s="62">
        <v>45367</v>
      </c>
      <c r="T8" s="3" t="s">
        <v>497</v>
      </c>
    </row>
    <row r="9" spans="1:20" ht="14.45" customHeight="1">
      <c r="A9" s="113" t="str">
        <f t="shared" si="1"/>
        <v>Medley C 12-14</v>
      </c>
      <c r="B9" s="115" t="str">
        <f t="shared" si="2"/>
        <v>Medley C 12-14</v>
      </c>
      <c r="C9" s="4">
        <v>1</v>
      </c>
      <c r="D9" s="366" t="s">
        <v>340</v>
      </c>
      <c r="E9" s="366" t="str">
        <f>VLOOKUP(D9,'Athlete List'!A$2:B$122,2,FALSE)</f>
        <v>ATLK</v>
      </c>
      <c r="F9" s="366" t="s">
        <v>5</v>
      </c>
      <c r="G9" s="366" t="s">
        <v>2</v>
      </c>
      <c r="H9" s="366" t="s">
        <v>485</v>
      </c>
      <c r="I9" s="253" t="str">
        <f t="shared" si="0"/>
        <v>C 12-14</v>
      </c>
      <c r="J9" s="3" t="s">
        <v>494</v>
      </c>
      <c r="K9" s="68">
        <v>2.2000000000000002</v>
      </c>
      <c r="L9" s="68">
        <v>0.3</v>
      </c>
      <c r="M9" s="254">
        <f t="shared" si="3"/>
        <v>1.9000000000000001</v>
      </c>
      <c r="N9" s="4">
        <v>3</v>
      </c>
      <c r="O9" s="256" t="str">
        <f t="shared" si="4"/>
        <v/>
      </c>
      <c r="P9" s="126" t="str">
        <f t="shared" si="5"/>
        <v/>
      </c>
      <c r="Q9" s="4"/>
      <c r="R9" s="4"/>
      <c r="S9" s="62">
        <v>45367</v>
      </c>
      <c r="T9" s="3" t="s">
        <v>497</v>
      </c>
    </row>
    <row r="10" spans="1:20" ht="14.45" customHeight="1">
      <c r="A10" s="113" t="str">
        <f t="shared" si="1"/>
        <v>Medley C 12-14</v>
      </c>
      <c r="B10" s="115" t="str">
        <f t="shared" si="2"/>
        <v>Medley C 12-14</v>
      </c>
      <c r="C10" s="4">
        <v>1</v>
      </c>
      <c r="D10" s="366" t="s">
        <v>342</v>
      </c>
      <c r="E10" s="366" t="str">
        <f>VLOOKUP(D10,'Athlete List'!A$2:B$122,2,FALSE)</f>
        <v>ATLK</v>
      </c>
      <c r="F10" s="366" t="s">
        <v>5</v>
      </c>
      <c r="G10" s="366" t="s">
        <v>2</v>
      </c>
      <c r="H10" s="366" t="s">
        <v>485</v>
      </c>
      <c r="I10" s="253" t="str">
        <f t="shared" si="0"/>
        <v>C 12-14</v>
      </c>
      <c r="J10" s="3" t="s">
        <v>494</v>
      </c>
      <c r="K10" s="68">
        <v>2.4</v>
      </c>
      <c r="L10" s="68">
        <v>0.1</v>
      </c>
      <c r="M10" s="254">
        <f t="shared" si="3"/>
        <v>2.2999999999999998</v>
      </c>
      <c r="N10" s="4">
        <v>1</v>
      </c>
      <c r="O10" s="256" t="str">
        <f t="shared" si="4"/>
        <v/>
      </c>
      <c r="P10" s="126" t="str">
        <f t="shared" si="5"/>
        <v/>
      </c>
      <c r="Q10" s="4"/>
      <c r="R10" s="4"/>
      <c r="S10" s="62">
        <v>45367</v>
      </c>
      <c r="T10" s="3" t="s">
        <v>497</v>
      </c>
    </row>
    <row r="11" spans="1:20" ht="14.45" customHeight="1">
      <c r="A11" s="113" t="str">
        <f t="shared" si="1"/>
        <v>Medley C 12-14</v>
      </c>
      <c r="B11" s="115" t="str">
        <f t="shared" si="2"/>
        <v>Medley C 12-14</v>
      </c>
      <c r="C11" s="4">
        <v>1</v>
      </c>
      <c r="D11" s="366" t="s">
        <v>345</v>
      </c>
      <c r="E11" s="366" t="str">
        <f>VLOOKUP(D11,'Athlete List'!A$2:B$122,2,FALSE)</f>
        <v>ETIN</v>
      </c>
      <c r="F11" s="366" t="s">
        <v>5</v>
      </c>
      <c r="G11" s="366" t="s">
        <v>2</v>
      </c>
      <c r="H11" s="366" t="s">
        <v>485</v>
      </c>
      <c r="I11" s="253" t="str">
        <f t="shared" si="0"/>
        <v>C 12-14</v>
      </c>
      <c r="J11" s="3" t="s">
        <v>494</v>
      </c>
      <c r="K11" s="68">
        <v>2</v>
      </c>
      <c r="L11" s="68">
        <v>0</v>
      </c>
      <c r="M11" s="254">
        <f t="shared" si="3"/>
        <v>2</v>
      </c>
      <c r="N11" s="4">
        <v>2</v>
      </c>
      <c r="O11" s="256" t="str">
        <f t="shared" si="4"/>
        <v/>
      </c>
      <c r="P11" s="126" t="str">
        <f t="shared" si="5"/>
        <v/>
      </c>
      <c r="Q11" s="4"/>
      <c r="R11" s="4"/>
      <c r="S11" s="62">
        <v>45367</v>
      </c>
      <c r="T11" s="3" t="s">
        <v>497</v>
      </c>
    </row>
    <row r="12" spans="1:20" ht="14.45" customHeight="1">
      <c r="A12" s="113" t="str">
        <f t="shared" si="1"/>
        <v>Medley C 12-14</v>
      </c>
      <c r="B12" s="115" t="str">
        <f t="shared" si="2"/>
        <v>Medley C 12-14</v>
      </c>
      <c r="C12" s="4">
        <v>1</v>
      </c>
      <c r="D12" s="366" t="s">
        <v>348</v>
      </c>
      <c r="E12" s="366" t="str">
        <f>VLOOKUP(D12,'Athlete List'!A$2:B$122,2,FALSE)</f>
        <v>ATLK</v>
      </c>
      <c r="F12" s="366" t="s">
        <v>5</v>
      </c>
      <c r="G12" s="366" t="s">
        <v>2</v>
      </c>
      <c r="H12" s="366" t="s">
        <v>485</v>
      </c>
      <c r="I12" s="253" t="str">
        <f t="shared" si="0"/>
        <v>C 12-14</v>
      </c>
      <c r="J12" s="3" t="s">
        <v>494</v>
      </c>
      <c r="K12" s="68">
        <v>1.8</v>
      </c>
      <c r="L12" s="68">
        <v>0.3</v>
      </c>
      <c r="M12" s="254">
        <f t="shared" si="3"/>
        <v>1.5</v>
      </c>
      <c r="N12" s="4">
        <v>4</v>
      </c>
      <c r="O12" s="256" t="str">
        <f t="shared" si="4"/>
        <v/>
      </c>
      <c r="P12" s="126" t="str">
        <f t="shared" si="5"/>
        <v/>
      </c>
      <c r="Q12" s="4"/>
      <c r="R12" s="4"/>
      <c r="S12" s="62">
        <v>45367</v>
      </c>
      <c r="T12" s="3" t="s">
        <v>497</v>
      </c>
    </row>
    <row r="13" spans="1:20" ht="14.45" customHeight="1">
      <c r="A13" s="113" t="str">
        <f t="shared" si="1"/>
        <v>Medley BN 15-17</v>
      </c>
      <c r="B13" s="115" t="str">
        <f t="shared" si="2"/>
        <v>Medley BN 15-17</v>
      </c>
      <c r="C13" s="4">
        <v>1</v>
      </c>
      <c r="D13" s="370" t="s">
        <v>353</v>
      </c>
      <c r="E13" s="363" t="str">
        <f>VLOOKUP(D13,'Athlete List'!A$2:B$122,2,FALSE)</f>
        <v>ETIN</v>
      </c>
      <c r="F13" s="364" t="s">
        <v>5</v>
      </c>
      <c r="G13" s="365" t="s">
        <v>3</v>
      </c>
      <c r="H13" s="365" t="s">
        <v>487</v>
      </c>
      <c r="I13" s="253" t="str">
        <f t="shared" si="0"/>
        <v>BN 15-17</v>
      </c>
      <c r="J13" s="3" t="s">
        <v>494</v>
      </c>
      <c r="K13" s="68">
        <v>3.3</v>
      </c>
      <c r="L13" s="68">
        <v>0.5</v>
      </c>
      <c r="M13" s="254">
        <f t="shared" si="3"/>
        <v>2.8</v>
      </c>
      <c r="N13" s="4">
        <v>1</v>
      </c>
      <c r="O13" s="256" t="str">
        <f t="shared" si="4"/>
        <v/>
      </c>
      <c r="P13" s="126" t="str">
        <f t="shared" si="5"/>
        <v/>
      </c>
      <c r="Q13" s="4"/>
      <c r="R13" s="4"/>
      <c r="S13" s="62">
        <v>45367</v>
      </c>
      <c r="T13" s="3" t="s">
        <v>497</v>
      </c>
    </row>
    <row r="14" spans="1:20" ht="14.45" customHeight="1">
      <c r="A14" s="113" t="str">
        <f t="shared" si="1"/>
        <v>Medley BN 15-17</v>
      </c>
      <c r="B14" s="115" t="str">
        <f t="shared" si="2"/>
        <v>Medley BN 15-17</v>
      </c>
      <c r="C14" s="4">
        <v>1</v>
      </c>
      <c r="D14" s="370" t="s">
        <v>251</v>
      </c>
      <c r="E14" s="363" t="str">
        <f>VLOOKUP(D14,'Athlete List'!A$2:B$122,2,FALSE)</f>
        <v>ATLK</v>
      </c>
      <c r="F14" s="364" t="s">
        <v>5</v>
      </c>
      <c r="G14" s="365" t="s">
        <v>3</v>
      </c>
      <c r="H14" s="365" t="s">
        <v>487</v>
      </c>
      <c r="I14" s="253" t="str">
        <f t="shared" si="0"/>
        <v>BN 15-17</v>
      </c>
      <c r="J14" s="3" t="s">
        <v>494</v>
      </c>
      <c r="K14" s="68">
        <v>2.9</v>
      </c>
      <c r="L14" s="68">
        <v>0.1</v>
      </c>
      <c r="M14" s="254">
        <f t="shared" si="3"/>
        <v>2.8</v>
      </c>
      <c r="N14" s="4">
        <v>1</v>
      </c>
      <c r="O14" s="256" t="str">
        <f t="shared" si="4"/>
        <v/>
      </c>
      <c r="P14" s="126" t="str">
        <f t="shared" si="5"/>
        <v/>
      </c>
      <c r="Q14" s="4"/>
      <c r="R14" s="4"/>
      <c r="S14" s="62">
        <v>45367</v>
      </c>
      <c r="T14" s="3" t="s">
        <v>497</v>
      </c>
    </row>
    <row r="15" spans="1:20" ht="14.45" customHeight="1">
      <c r="A15" s="113" t="str">
        <f t="shared" si="1"/>
        <v>Medley BA 15-17</v>
      </c>
      <c r="B15" s="115" t="str">
        <f t="shared" si="2"/>
        <v>Medley BA 15-17</v>
      </c>
      <c r="C15" s="4">
        <v>1</v>
      </c>
      <c r="D15" s="366" t="s">
        <v>302</v>
      </c>
      <c r="E15" s="366" t="str">
        <f>VLOOKUP(D15,'Athlete List'!A$2:B$122,2,FALSE)</f>
        <v>ATLK</v>
      </c>
      <c r="F15" s="366" t="s">
        <v>5</v>
      </c>
      <c r="G15" s="366" t="s">
        <v>39</v>
      </c>
      <c r="H15" s="366" t="s">
        <v>487</v>
      </c>
      <c r="I15" s="253" t="str">
        <f t="shared" si="0"/>
        <v>BA 15-17</v>
      </c>
      <c r="J15" s="3" t="s">
        <v>494</v>
      </c>
      <c r="K15" s="68">
        <v>6.2</v>
      </c>
      <c r="L15" s="68">
        <v>0.1</v>
      </c>
      <c r="M15" s="254">
        <f t="shared" si="3"/>
        <v>6.1000000000000005</v>
      </c>
      <c r="N15" s="4">
        <v>1</v>
      </c>
      <c r="O15" s="256">
        <v>1</v>
      </c>
      <c r="P15" s="126" t="str">
        <f t="shared" si="5"/>
        <v/>
      </c>
      <c r="Q15" s="4"/>
      <c r="R15" s="4"/>
      <c r="S15" s="62">
        <v>45367</v>
      </c>
      <c r="T15" s="3" t="s">
        <v>497</v>
      </c>
    </row>
    <row r="16" spans="1:20" ht="14.45" customHeight="1">
      <c r="A16" s="113" t="str">
        <f t="shared" si="1"/>
        <v>Medley BA 15-17</v>
      </c>
      <c r="B16" s="115" t="str">
        <f t="shared" si="2"/>
        <v>Medley BA 15-17</v>
      </c>
      <c r="C16" s="4">
        <v>1</v>
      </c>
      <c r="D16" s="366" t="s">
        <v>299</v>
      </c>
      <c r="E16" s="366" t="str">
        <f>VLOOKUP(D16,'Athlete List'!A$2:B$122,2,FALSE)</f>
        <v>ATLK</v>
      </c>
      <c r="F16" s="366" t="s">
        <v>5</v>
      </c>
      <c r="G16" s="366" t="s">
        <v>39</v>
      </c>
      <c r="H16" s="366" t="s">
        <v>487</v>
      </c>
      <c r="I16" s="253" t="str">
        <f t="shared" si="0"/>
        <v>BA 15-17</v>
      </c>
      <c r="J16" s="3" t="s">
        <v>494</v>
      </c>
      <c r="K16" s="68">
        <v>5.6</v>
      </c>
      <c r="L16" s="68">
        <v>0.2</v>
      </c>
      <c r="M16" s="254">
        <f t="shared" si="3"/>
        <v>5.3999999999999995</v>
      </c>
      <c r="N16" s="4">
        <v>2</v>
      </c>
      <c r="O16" s="256">
        <v>2</v>
      </c>
      <c r="P16" s="126" t="str">
        <f t="shared" si="5"/>
        <v/>
      </c>
      <c r="Q16" s="4"/>
      <c r="R16" s="4"/>
      <c r="S16" s="62">
        <v>45367</v>
      </c>
      <c r="T16" s="3" t="s">
        <v>497</v>
      </c>
    </row>
    <row r="17" spans="1:20" s="404" customFormat="1" ht="14.45" customHeight="1">
      <c r="A17" s="393" t="str">
        <f t="shared" si="1"/>
        <v>Medley BA 15-17</v>
      </c>
      <c r="B17" s="394" t="str">
        <f t="shared" si="2"/>
        <v>Medley BA 15-17</v>
      </c>
      <c r="C17" s="395">
        <v>1</v>
      </c>
      <c r="D17" s="396" t="s">
        <v>301</v>
      </c>
      <c r="E17" s="396" t="str">
        <f>VLOOKUP(D17,'Athlete List'!A$2:B$122,2,FALSE)</f>
        <v>ATLK</v>
      </c>
      <c r="F17" s="396" t="s">
        <v>5</v>
      </c>
      <c r="G17" s="396" t="s">
        <v>39</v>
      </c>
      <c r="H17" s="396" t="s">
        <v>487</v>
      </c>
      <c r="I17" s="397" t="str">
        <f t="shared" si="0"/>
        <v>BA 15-17</v>
      </c>
      <c r="J17" s="398" t="s">
        <v>494</v>
      </c>
      <c r="K17" s="399"/>
      <c r="L17" s="399"/>
      <c r="M17" s="400">
        <f t="shared" si="3"/>
        <v>0</v>
      </c>
      <c r="N17" s="395"/>
      <c r="O17" s="401" t="str">
        <f t="shared" si="4"/>
        <v/>
      </c>
      <c r="P17" s="402" t="str">
        <f t="shared" si="5"/>
        <v/>
      </c>
      <c r="Q17" s="395"/>
      <c r="R17" s="395"/>
      <c r="S17" s="403">
        <v>45367</v>
      </c>
      <c r="T17" s="398" t="s">
        <v>497</v>
      </c>
    </row>
    <row r="18" spans="1:20" ht="14.45" customHeight="1">
      <c r="A18" s="113" t="str">
        <f t="shared" si="1"/>
        <v>Medley A 18+</v>
      </c>
      <c r="B18" s="115" t="str">
        <f t="shared" si="2"/>
        <v>Medley A 18+</v>
      </c>
      <c r="C18" s="4">
        <v>1</v>
      </c>
      <c r="D18" s="370" t="s">
        <v>306</v>
      </c>
      <c r="E18" s="363" t="str">
        <f>VLOOKUP(D18,'Athlete List'!A$2:B$122,2,FALSE)</f>
        <v>ATLK</v>
      </c>
      <c r="F18" s="364" t="s">
        <v>5</v>
      </c>
      <c r="G18" s="365" t="s">
        <v>0</v>
      </c>
      <c r="H18" s="365" t="s">
        <v>488</v>
      </c>
      <c r="I18" s="253" t="str">
        <f t="shared" si="0"/>
        <v>A 18+</v>
      </c>
      <c r="J18" s="3" t="s">
        <v>494</v>
      </c>
      <c r="K18" s="68">
        <v>8.3000000000000007</v>
      </c>
      <c r="L18" s="68">
        <v>0</v>
      </c>
      <c r="M18" s="254">
        <f t="shared" si="3"/>
        <v>8.3000000000000007</v>
      </c>
      <c r="N18" s="4">
        <v>1</v>
      </c>
      <c r="O18" s="256" t="str">
        <f t="shared" si="4"/>
        <v/>
      </c>
      <c r="P18" s="126" t="str">
        <f t="shared" si="5"/>
        <v/>
      </c>
      <c r="Q18" s="4"/>
      <c r="R18" s="4"/>
      <c r="S18" s="62">
        <v>45367</v>
      </c>
      <c r="T18" s="3" t="s">
        <v>497</v>
      </c>
    </row>
    <row r="19" spans="1:20" ht="14.45" customHeight="1">
      <c r="A19" s="113" t="str">
        <f t="shared" si="1"/>
        <v>Medley BN 9-11</v>
      </c>
      <c r="B19" s="115" t="str">
        <f t="shared" si="2"/>
        <v>Medley BN 9-11</v>
      </c>
      <c r="C19" s="4">
        <v>2</v>
      </c>
      <c r="D19" s="366" t="s">
        <v>332</v>
      </c>
      <c r="E19" s="366" t="str">
        <f>VLOOKUP(D19,'Athlete List'!A$2:B$122,2,FALSE)</f>
        <v>STAR</v>
      </c>
      <c r="F19" s="366" t="s">
        <v>5</v>
      </c>
      <c r="G19" s="366" t="s">
        <v>3</v>
      </c>
      <c r="H19" s="366" t="s">
        <v>489</v>
      </c>
      <c r="I19" s="253" t="str">
        <f t="shared" si="0"/>
        <v>BN 9-11</v>
      </c>
      <c r="J19" s="3" t="s">
        <v>495</v>
      </c>
      <c r="K19" s="68"/>
      <c r="L19" s="68"/>
      <c r="M19" s="254">
        <f t="shared" si="3"/>
        <v>0</v>
      </c>
      <c r="N19" s="4"/>
      <c r="O19" s="256" t="s">
        <v>513</v>
      </c>
      <c r="P19" s="126" t="str">
        <f t="shared" si="5"/>
        <v/>
      </c>
      <c r="Q19" s="4"/>
      <c r="R19" s="361" t="s">
        <v>79</v>
      </c>
      <c r="S19" s="62">
        <v>45367</v>
      </c>
      <c r="T19" s="3" t="s">
        <v>497</v>
      </c>
    </row>
    <row r="20" spans="1:20" ht="14.45" customHeight="1">
      <c r="A20" s="113" t="str">
        <f t="shared" si="1"/>
        <v>Medley BN 12-14</v>
      </c>
      <c r="B20" s="115" t="str">
        <f t="shared" si="2"/>
        <v>Medley BN 12-14</v>
      </c>
      <c r="C20" s="4">
        <v>2</v>
      </c>
      <c r="D20" s="371" t="s">
        <v>338</v>
      </c>
      <c r="E20" s="363" t="str">
        <f>VLOOKUP(D20,'Athlete List'!A$2:B$122,2,FALSE)</f>
        <v>ATLK</v>
      </c>
      <c r="F20" s="364" t="s">
        <v>5</v>
      </c>
      <c r="G20" s="365" t="s">
        <v>3</v>
      </c>
      <c r="H20" s="365" t="s">
        <v>485</v>
      </c>
      <c r="I20" s="253" t="str">
        <f t="shared" si="0"/>
        <v>BN 12-14</v>
      </c>
      <c r="J20" s="3" t="s">
        <v>495</v>
      </c>
      <c r="K20" s="68">
        <v>2.8</v>
      </c>
      <c r="L20" s="68">
        <v>0.2</v>
      </c>
      <c r="M20" s="254">
        <f t="shared" si="3"/>
        <v>2.5999999999999996</v>
      </c>
      <c r="N20" s="4">
        <v>3</v>
      </c>
      <c r="O20" s="256" t="str">
        <f t="shared" si="4"/>
        <v/>
      </c>
      <c r="P20" s="126" t="str">
        <f t="shared" si="5"/>
        <v/>
      </c>
      <c r="Q20" s="4"/>
      <c r="R20" s="4"/>
      <c r="S20" s="62">
        <v>45367</v>
      </c>
      <c r="T20" s="3" t="s">
        <v>497</v>
      </c>
    </row>
    <row r="21" spans="1:20" ht="14.45" customHeight="1">
      <c r="A21" s="113" t="str">
        <f t="shared" si="1"/>
        <v>Medley BN 12-14</v>
      </c>
      <c r="B21" s="115" t="str">
        <f t="shared" si="2"/>
        <v>Medley BN 12-14</v>
      </c>
      <c r="C21" s="4">
        <v>2</v>
      </c>
      <c r="D21" s="362" t="s">
        <v>341</v>
      </c>
      <c r="E21" s="363" t="str">
        <f>VLOOKUP(D21,'Athlete List'!A$2:B$122,2,FALSE)</f>
        <v>ETIN</v>
      </c>
      <c r="F21" s="364" t="s">
        <v>5</v>
      </c>
      <c r="G21" s="365" t="s">
        <v>3</v>
      </c>
      <c r="H21" s="365" t="s">
        <v>485</v>
      </c>
      <c r="I21" s="253" t="str">
        <f t="shared" si="0"/>
        <v>BN 12-14</v>
      </c>
      <c r="J21" s="3" t="s">
        <v>495</v>
      </c>
      <c r="K21" s="68">
        <v>3.2</v>
      </c>
      <c r="L21" s="68">
        <v>0.1</v>
      </c>
      <c r="M21" s="254">
        <f t="shared" si="3"/>
        <v>3.1</v>
      </c>
      <c r="N21" s="4">
        <v>1</v>
      </c>
      <c r="O21" s="256" t="str">
        <f t="shared" si="4"/>
        <v/>
      </c>
      <c r="P21" s="126" t="str">
        <f t="shared" si="5"/>
        <v/>
      </c>
      <c r="Q21" s="4"/>
      <c r="R21" s="4"/>
      <c r="S21" s="62">
        <v>45367</v>
      </c>
      <c r="T21" s="3" t="s">
        <v>497</v>
      </c>
    </row>
    <row r="22" spans="1:20" ht="14.45" customHeight="1">
      <c r="A22" s="113" t="str">
        <f t="shared" si="1"/>
        <v>Medley BN 12-14</v>
      </c>
      <c r="B22" s="115" t="str">
        <f t="shared" si="2"/>
        <v>Medley BN 12-14</v>
      </c>
      <c r="C22" s="4">
        <v>2</v>
      </c>
      <c r="D22" s="372" t="s">
        <v>343</v>
      </c>
      <c r="E22" s="363" t="str">
        <f>VLOOKUP(D22,'Athlete List'!A$2:B$122,2,FALSE)</f>
        <v>ATLK</v>
      </c>
      <c r="F22" s="364" t="s">
        <v>5</v>
      </c>
      <c r="G22" s="365" t="s">
        <v>3</v>
      </c>
      <c r="H22" s="365" t="s">
        <v>485</v>
      </c>
      <c r="I22" s="253" t="str">
        <f t="shared" si="0"/>
        <v>BN 12-14</v>
      </c>
      <c r="J22" s="3" t="s">
        <v>495</v>
      </c>
      <c r="K22" s="68">
        <v>3</v>
      </c>
      <c r="L22" s="68">
        <v>0.1</v>
      </c>
      <c r="M22" s="254">
        <f t="shared" si="3"/>
        <v>2.9</v>
      </c>
      <c r="N22" s="4">
        <v>2</v>
      </c>
      <c r="O22" s="256" t="str">
        <f t="shared" si="4"/>
        <v/>
      </c>
      <c r="P22" s="126" t="str">
        <f t="shared" si="5"/>
        <v/>
      </c>
      <c r="Q22" s="4"/>
      <c r="R22" s="4"/>
      <c r="S22" s="62">
        <v>45367</v>
      </c>
      <c r="T22" s="3" t="s">
        <v>497</v>
      </c>
    </row>
    <row r="23" spans="1:20" ht="14.45" customHeight="1">
      <c r="A23" s="113" t="str">
        <f t="shared" si="1"/>
        <v>Medley BN 12-14</v>
      </c>
      <c r="B23" s="115" t="str">
        <f t="shared" si="2"/>
        <v>Medley BN 12-14</v>
      </c>
      <c r="C23" s="4">
        <v>2</v>
      </c>
      <c r="D23" s="372" t="s">
        <v>346</v>
      </c>
      <c r="E23" s="363" t="str">
        <f>VLOOKUP(D23,'Athlete List'!A$2:B$122,2,FALSE)</f>
        <v>ETIN</v>
      </c>
      <c r="F23" s="364" t="s">
        <v>5</v>
      </c>
      <c r="G23" s="365" t="s">
        <v>3</v>
      </c>
      <c r="H23" s="365" t="s">
        <v>485</v>
      </c>
      <c r="I23" s="253" t="str">
        <f t="shared" si="0"/>
        <v>BN 12-14</v>
      </c>
      <c r="J23" s="3" t="s">
        <v>495</v>
      </c>
      <c r="K23" s="68">
        <v>2.75</v>
      </c>
      <c r="L23" s="68">
        <v>0.6</v>
      </c>
      <c r="M23" s="254">
        <f t="shared" si="3"/>
        <v>2.15</v>
      </c>
      <c r="N23" s="4">
        <v>4</v>
      </c>
      <c r="O23" s="256" t="str">
        <f t="shared" si="4"/>
        <v/>
      </c>
      <c r="P23" s="126" t="str">
        <f t="shared" si="5"/>
        <v/>
      </c>
      <c r="Q23" s="4"/>
      <c r="R23" s="4"/>
      <c r="S23" s="62">
        <v>45367</v>
      </c>
      <c r="T23" s="3" t="s">
        <v>497</v>
      </c>
    </row>
    <row r="24" spans="1:20" ht="14.45" customHeight="1">
      <c r="A24" s="113" t="str">
        <f t="shared" si="1"/>
        <v>Medley BI 12-14</v>
      </c>
      <c r="B24" s="115" t="str">
        <f t="shared" si="2"/>
        <v>Medley BI 12-14</v>
      </c>
      <c r="C24" s="4">
        <v>2</v>
      </c>
      <c r="D24" s="366" t="s">
        <v>296</v>
      </c>
      <c r="E24" s="366" t="str">
        <f>VLOOKUP(D24,'Athlete List'!A$2:B$122,2,FALSE)</f>
        <v>ATLK</v>
      </c>
      <c r="F24" s="366" t="s">
        <v>5</v>
      </c>
      <c r="G24" s="366" t="s">
        <v>4</v>
      </c>
      <c r="H24" s="365" t="s">
        <v>485</v>
      </c>
      <c r="I24" s="253" t="str">
        <f t="shared" si="0"/>
        <v>BI 12-14</v>
      </c>
      <c r="J24" s="3" t="s">
        <v>495</v>
      </c>
      <c r="K24" s="68">
        <v>4.8</v>
      </c>
      <c r="L24" s="68">
        <v>0.1</v>
      </c>
      <c r="M24" s="254">
        <f t="shared" si="3"/>
        <v>4.7</v>
      </c>
      <c r="N24" s="4">
        <v>1</v>
      </c>
      <c r="O24" s="256" t="str">
        <f t="shared" si="4"/>
        <v/>
      </c>
      <c r="P24" s="126" t="str">
        <f t="shared" si="5"/>
        <v/>
      </c>
      <c r="Q24" s="4"/>
      <c r="R24" s="4"/>
      <c r="S24" s="62">
        <v>45367</v>
      </c>
      <c r="T24" s="3" t="s">
        <v>497</v>
      </c>
    </row>
    <row r="25" spans="1:20">
      <c r="A25" s="113" t="str">
        <f t="shared" si="1"/>
        <v>Medley BI 12-14</v>
      </c>
      <c r="B25" s="115" t="str">
        <f t="shared" si="2"/>
        <v>Medley BI 12-14</v>
      </c>
      <c r="C25" s="4">
        <v>2</v>
      </c>
      <c r="D25" s="366" t="s">
        <v>273</v>
      </c>
      <c r="E25" s="366" t="str">
        <f>VLOOKUP(D25,'Athlete List'!A$2:B$122,2,FALSE)</f>
        <v>ATLK</v>
      </c>
      <c r="F25" s="366" t="s">
        <v>5</v>
      </c>
      <c r="G25" s="366" t="s">
        <v>4</v>
      </c>
      <c r="H25" s="365" t="s">
        <v>485</v>
      </c>
      <c r="I25" s="253" t="str">
        <f t="shared" si="0"/>
        <v>BI 12-14</v>
      </c>
      <c r="J25" s="3" t="s">
        <v>495</v>
      </c>
      <c r="K25" s="68">
        <v>4.4000000000000004</v>
      </c>
      <c r="L25" s="68">
        <v>0.3</v>
      </c>
      <c r="M25" s="254">
        <f t="shared" si="3"/>
        <v>4.1000000000000005</v>
      </c>
      <c r="N25" s="4">
        <v>4</v>
      </c>
      <c r="O25" s="256" t="str">
        <f t="shared" si="4"/>
        <v/>
      </c>
      <c r="P25" s="126" t="str">
        <f t="shared" si="5"/>
        <v/>
      </c>
      <c r="Q25" s="4"/>
      <c r="R25" s="4"/>
      <c r="S25" s="62">
        <v>45367</v>
      </c>
      <c r="T25" s="3" t="s">
        <v>497</v>
      </c>
    </row>
    <row r="26" spans="1:20">
      <c r="A26" s="113" t="str">
        <f t="shared" si="1"/>
        <v>Medley BI 12-14</v>
      </c>
      <c r="B26" s="115" t="str">
        <f t="shared" si="2"/>
        <v>Medley BI 12-14</v>
      </c>
      <c r="C26" s="4">
        <v>2</v>
      </c>
      <c r="D26" s="366" t="s">
        <v>355</v>
      </c>
      <c r="E26" s="366" t="str">
        <f>VLOOKUP(D26,'Athlete List'!A$2:B$122,2,FALSE)</f>
        <v>ETIN</v>
      </c>
      <c r="F26" s="366" t="s">
        <v>5</v>
      </c>
      <c r="G26" s="366" t="s">
        <v>4</v>
      </c>
      <c r="H26" s="365" t="s">
        <v>485</v>
      </c>
      <c r="I26" s="253" t="str">
        <f t="shared" si="0"/>
        <v>BI 12-14</v>
      </c>
      <c r="J26" s="3" t="s">
        <v>495</v>
      </c>
      <c r="K26" s="68">
        <v>4</v>
      </c>
      <c r="L26" s="68">
        <v>0.2</v>
      </c>
      <c r="M26" s="254">
        <f t="shared" si="3"/>
        <v>3.8</v>
      </c>
      <c r="N26" s="4">
        <v>5</v>
      </c>
      <c r="O26" s="256" t="str">
        <f t="shared" si="4"/>
        <v/>
      </c>
      <c r="P26" s="126" t="str">
        <f t="shared" si="5"/>
        <v/>
      </c>
      <c r="Q26" s="4"/>
      <c r="R26" s="4"/>
      <c r="S26" s="62">
        <v>45367</v>
      </c>
      <c r="T26" s="3" t="s">
        <v>497</v>
      </c>
    </row>
    <row r="27" spans="1:20">
      <c r="A27" s="113" t="str">
        <f t="shared" si="1"/>
        <v>Medley BI 12-14</v>
      </c>
      <c r="B27" s="115" t="str">
        <f t="shared" si="2"/>
        <v>Medley BI 12-14</v>
      </c>
      <c r="C27" s="4">
        <v>2</v>
      </c>
      <c r="D27" s="366" t="s">
        <v>272</v>
      </c>
      <c r="E27" s="366" t="str">
        <f>VLOOKUP(D27,'Athlete List'!A$2:B$122,2,FALSE)</f>
        <v>ATLK</v>
      </c>
      <c r="F27" s="366" t="s">
        <v>5</v>
      </c>
      <c r="G27" s="366" t="s">
        <v>4</v>
      </c>
      <c r="H27" s="365" t="s">
        <v>485</v>
      </c>
      <c r="I27" s="253" t="str">
        <f t="shared" si="0"/>
        <v>BI 12-14</v>
      </c>
      <c r="J27" s="3" t="s">
        <v>495</v>
      </c>
      <c r="K27" s="68">
        <v>4.5999999999999996</v>
      </c>
      <c r="L27" s="68">
        <v>0</v>
      </c>
      <c r="M27" s="254">
        <f t="shared" si="3"/>
        <v>4.5999999999999996</v>
      </c>
      <c r="N27" s="4">
        <v>3</v>
      </c>
      <c r="O27" s="256" t="str">
        <f t="shared" si="4"/>
        <v/>
      </c>
      <c r="P27" s="126" t="str">
        <f t="shared" si="5"/>
        <v/>
      </c>
      <c r="Q27" s="4"/>
      <c r="R27" s="4"/>
      <c r="S27" s="62">
        <v>45367</v>
      </c>
      <c r="T27" s="3" t="s">
        <v>497</v>
      </c>
    </row>
    <row r="28" spans="1:20">
      <c r="A28" s="113" t="str">
        <f t="shared" si="1"/>
        <v>Medley BI 12-14</v>
      </c>
      <c r="B28" s="115" t="str">
        <f t="shared" si="2"/>
        <v>Medley BI 12-14</v>
      </c>
      <c r="C28" s="4">
        <v>2</v>
      </c>
      <c r="D28" s="366" t="s">
        <v>297</v>
      </c>
      <c r="E28" s="366" t="str">
        <f>VLOOKUP(D28,'Athlete List'!A$2:B$122,2,FALSE)</f>
        <v>ATLK</v>
      </c>
      <c r="F28" s="366" t="s">
        <v>5</v>
      </c>
      <c r="G28" s="366" t="s">
        <v>4</v>
      </c>
      <c r="H28" s="365" t="s">
        <v>485</v>
      </c>
      <c r="I28" s="253" t="str">
        <f t="shared" si="0"/>
        <v>BI 12-14</v>
      </c>
      <c r="J28" s="3" t="s">
        <v>495</v>
      </c>
      <c r="K28" s="68">
        <v>4.6500000000000004</v>
      </c>
      <c r="L28" s="68">
        <v>0</v>
      </c>
      <c r="M28" s="254">
        <f t="shared" si="3"/>
        <v>4.6500000000000004</v>
      </c>
      <c r="N28" s="4">
        <v>2</v>
      </c>
      <c r="O28" s="256" t="str">
        <f t="shared" si="4"/>
        <v/>
      </c>
      <c r="P28" s="126" t="str">
        <f t="shared" si="5"/>
        <v/>
      </c>
      <c r="Q28" s="4"/>
      <c r="R28" s="4"/>
      <c r="S28" s="62">
        <v>45367</v>
      </c>
      <c r="T28" s="3" t="s">
        <v>497</v>
      </c>
    </row>
    <row r="29" spans="1:20">
      <c r="A29" s="113" t="str">
        <f t="shared" si="1"/>
        <v>Medley BA 18+</v>
      </c>
      <c r="B29" s="115" t="str">
        <f t="shared" si="2"/>
        <v>Medley BA 18+</v>
      </c>
      <c r="C29" s="4">
        <v>2</v>
      </c>
      <c r="D29" s="365" t="s">
        <v>304</v>
      </c>
      <c r="E29" s="365" t="str">
        <f>VLOOKUP(D29,'Athlete List'!A$2:B$122,2,FALSE)</f>
        <v>ATLK</v>
      </c>
      <c r="F29" s="365" t="s">
        <v>5</v>
      </c>
      <c r="G29" s="365" t="s">
        <v>39</v>
      </c>
      <c r="H29" s="365" t="s">
        <v>488</v>
      </c>
      <c r="I29" s="253" t="str">
        <f t="shared" si="0"/>
        <v>BA 18+</v>
      </c>
      <c r="J29" s="3" t="s">
        <v>495</v>
      </c>
      <c r="K29" s="68">
        <v>5.4</v>
      </c>
      <c r="L29" s="68">
        <v>0.4</v>
      </c>
      <c r="M29" s="254">
        <f t="shared" si="3"/>
        <v>5</v>
      </c>
      <c r="N29" s="4">
        <v>1</v>
      </c>
      <c r="O29" s="256" t="str">
        <f t="shared" si="4"/>
        <v/>
      </c>
      <c r="P29" s="126" t="str">
        <f t="shared" si="5"/>
        <v/>
      </c>
      <c r="Q29" s="4"/>
      <c r="R29" s="4"/>
      <c r="S29" s="62">
        <v>45367</v>
      </c>
      <c r="T29" s="3" t="s">
        <v>497</v>
      </c>
    </row>
    <row r="30" spans="1:20">
      <c r="A30" s="113" t="str">
        <f t="shared" si="1"/>
        <v>Medley C 9-11</v>
      </c>
      <c r="B30" s="115" t="str">
        <f t="shared" si="2"/>
        <v>Medley C 9-11</v>
      </c>
      <c r="C30" s="4">
        <v>3</v>
      </c>
      <c r="D30" s="366" t="s">
        <v>333</v>
      </c>
      <c r="E30" s="366" t="str">
        <f>VLOOKUP(D30,'Athlete List'!A$2:B$122,2,FALSE)</f>
        <v>ETIN</v>
      </c>
      <c r="F30" s="366" t="s">
        <v>5</v>
      </c>
      <c r="G30" s="366" t="s">
        <v>2</v>
      </c>
      <c r="H30" s="366" t="s">
        <v>489</v>
      </c>
      <c r="I30" s="253" t="str">
        <f t="shared" si="0"/>
        <v>C 9-11</v>
      </c>
      <c r="J30" s="3" t="s">
        <v>496</v>
      </c>
      <c r="K30" s="68"/>
      <c r="L30" s="68"/>
      <c r="M30" s="26"/>
      <c r="N30" s="4"/>
      <c r="O30" s="256" t="str">
        <f t="shared" si="4"/>
        <v/>
      </c>
      <c r="P30" s="126" t="str">
        <f t="shared" si="5"/>
        <v/>
      </c>
      <c r="Q30" s="361" t="s">
        <v>78</v>
      </c>
      <c r="R30" s="4"/>
      <c r="S30" s="62">
        <v>45367</v>
      </c>
      <c r="T30" s="3" t="s">
        <v>497</v>
      </c>
    </row>
    <row r="31" spans="1:20">
      <c r="A31" s="113" t="str">
        <f t="shared" si="1"/>
        <v>Medley C 9-11</v>
      </c>
      <c r="B31" s="115" t="str">
        <f t="shared" si="2"/>
        <v>Medley C 9-11</v>
      </c>
      <c r="C31" s="4">
        <v>3</v>
      </c>
      <c r="D31" s="366" t="s">
        <v>444</v>
      </c>
      <c r="E31" s="366" t="str">
        <f>VLOOKUP(D31,'Athlete List'!A$2:B$122,2,FALSE)</f>
        <v>ETIN</v>
      </c>
      <c r="F31" s="366" t="s">
        <v>5</v>
      </c>
      <c r="G31" s="366" t="s">
        <v>2</v>
      </c>
      <c r="H31" s="366" t="s">
        <v>489</v>
      </c>
      <c r="I31" s="253" t="str">
        <f t="shared" si="0"/>
        <v>C 9-11</v>
      </c>
      <c r="J31" s="3" t="s">
        <v>496</v>
      </c>
      <c r="K31" s="68"/>
      <c r="L31" s="68"/>
      <c r="M31" s="26"/>
      <c r="N31" s="4"/>
      <c r="O31" s="256" t="str">
        <f t="shared" si="4"/>
        <v/>
      </c>
      <c r="P31" s="126" t="str">
        <f t="shared" si="5"/>
        <v/>
      </c>
      <c r="Q31" s="361" t="s">
        <v>78</v>
      </c>
      <c r="R31" s="4"/>
      <c r="S31" s="62">
        <v>45367</v>
      </c>
      <c r="T31" s="3" t="s">
        <v>497</v>
      </c>
    </row>
    <row r="32" spans="1:20">
      <c r="A32" s="113" t="str">
        <f t="shared" si="1"/>
        <v>Medley C 9-11</v>
      </c>
      <c r="B32" s="115" t="str">
        <f t="shared" si="2"/>
        <v>Medley C 9-11</v>
      </c>
      <c r="C32" s="4">
        <v>3</v>
      </c>
      <c r="D32" s="366" t="s">
        <v>339</v>
      </c>
      <c r="E32" s="366" t="str">
        <f>VLOOKUP(D32,'Athlete List'!A$2:B$122,2,FALSE)</f>
        <v>ETIN</v>
      </c>
      <c r="F32" s="366" t="s">
        <v>5</v>
      </c>
      <c r="G32" s="366" t="s">
        <v>2</v>
      </c>
      <c r="H32" s="366" t="s">
        <v>489</v>
      </c>
      <c r="I32" s="253" t="str">
        <f t="shared" si="0"/>
        <v>C 9-11</v>
      </c>
      <c r="J32" s="3" t="s">
        <v>496</v>
      </c>
      <c r="K32" s="68"/>
      <c r="L32" s="68"/>
      <c r="M32" s="26"/>
      <c r="N32" s="4"/>
      <c r="O32" s="256" t="str">
        <f t="shared" si="4"/>
        <v/>
      </c>
      <c r="P32" s="126" t="str">
        <f t="shared" si="5"/>
        <v/>
      </c>
      <c r="Q32" s="361" t="s">
        <v>78</v>
      </c>
      <c r="R32" s="4"/>
      <c r="S32" s="62">
        <v>45367</v>
      </c>
      <c r="T32" s="3" t="s">
        <v>497</v>
      </c>
    </row>
    <row r="33" spans="1:20">
      <c r="A33" s="113" t="str">
        <f t="shared" si="1"/>
        <v>Medley C 9-11</v>
      </c>
      <c r="B33" s="115" t="str">
        <f t="shared" si="2"/>
        <v>Medley C 9-11</v>
      </c>
      <c r="C33" s="4">
        <v>3</v>
      </c>
      <c r="D33" s="366" t="s">
        <v>243</v>
      </c>
      <c r="E33" s="366" t="str">
        <f>VLOOKUP(D33,'Athlete List'!A$2:B$122,2,FALSE)</f>
        <v>ATLK</v>
      </c>
      <c r="F33" s="366" t="s">
        <v>5</v>
      </c>
      <c r="G33" s="366" t="s">
        <v>2</v>
      </c>
      <c r="H33" s="366" t="s">
        <v>489</v>
      </c>
      <c r="I33" s="253" t="str">
        <f t="shared" si="0"/>
        <v>C 9-11</v>
      </c>
      <c r="J33" s="3" t="s">
        <v>496</v>
      </c>
      <c r="K33" s="68"/>
      <c r="L33" s="68"/>
      <c r="M33" s="26"/>
      <c r="N33" s="4"/>
      <c r="O33" s="256" t="str">
        <f t="shared" si="4"/>
        <v/>
      </c>
      <c r="P33" s="126" t="str">
        <f t="shared" si="5"/>
        <v/>
      </c>
      <c r="Q33" s="361" t="s">
        <v>78</v>
      </c>
      <c r="R33" s="4"/>
      <c r="S33" s="62">
        <v>45367</v>
      </c>
      <c r="T33" s="3" t="s">
        <v>497</v>
      </c>
    </row>
    <row r="34" spans="1:20">
      <c r="A34" s="113" t="str">
        <f t="shared" si="1"/>
        <v>Medley C 9-11</v>
      </c>
      <c r="B34" s="115" t="str">
        <f t="shared" si="2"/>
        <v>Medley C 9-11</v>
      </c>
      <c r="C34" s="4">
        <v>3</v>
      </c>
      <c r="D34" s="366" t="s">
        <v>465</v>
      </c>
      <c r="E34" s="366" t="str">
        <f>VLOOKUP(D34,'Athlete List'!A$2:B$122,2,FALSE)</f>
        <v>ETIN</v>
      </c>
      <c r="F34" s="366" t="s">
        <v>5</v>
      </c>
      <c r="G34" s="366" t="s">
        <v>2</v>
      </c>
      <c r="H34" s="366" t="s">
        <v>489</v>
      </c>
      <c r="I34" s="253" t="str">
        <f t="shared" si="0"/>
        <v>C 9-11</v>
      </c>
      <c r="J34" s="3" t="s">
        <v>496</v>
      </c>
      <c r="K34" s="68"/>
      <c r="L34" s="68"/>
      <c r="M34" s="26"/>
      <c r="N34" s="4"/>
      <c r="O34" s="256" t="str">
        <f t="shared" si="4"/>
        <v/>
      </c>
      <c r="P34" s="126" t="str">
        <f t="shared" si="5"/>
        <v/>
      </c>
      <c r="Q34" s="361" t="s">
        <v>77</v>
      </c>
      <c r="R34" s="4"/>
      <c r="S34" s="62">
        <v>45367</v>
      </c>
      <c r="T34" s="3" t="s">
        <v>497</v>
      </c>
    </row>
    <row r="35" spans="1:20">
      <c r="A35" s="113" t="str">
        <f t="shared" si="1"/>
        <v>Medley C 9-11</v>
      </c>
      <c r="B35" s="115" t="str">
        <f t="shared" si="2"/>
        <v>Medley C 9-11</v>
      </c>
      <c r="C35" s="4">
        <v>3</v>
      </c>
      <c r="D35" s="366" t="s">
        <v>347</v>
      </c>
      <c r="E35" s="366" t="str">
        <f>VLOOKUP(D35,'Athlete List'!A$2:B$122,2,FALSE)</f>
        <v>ETIN</v>
      </c>
      <c r="F35" s="366" t="s">
        <v>5</v>
      </c>
      <c r="G35" s="366" t="s">
        <v>2</v>
      </c>
      <c r="H35" s="366" t="s">
        <v>489</v>
      </c>
      <c r="I35" s="253" t="str">
        <f t="shared" si="0"/>
        <v>C 9-11</v>
      </c>
      <c r="J35" s="3" t="s">
        <v>496</v>
      </c>
      <c r="K35" s="68"/>
      <c r="L35" s="68"/>
      <c r="M35" s="26"/>
      <c r="N35" s="4"/>
      <c r="O35" s="256" t="str">
        <f t="shared" si="4"/>
        <v/>
      </c>
      <c r="P35" s="126" t="str">
        <f t="shared" si="5"/>
        <v/>
      </c>
      <c r="Q35" s="361" t="s">
        <v>77</v>
      </c>
      <c r="R35" s="4"/>
      <c r="S35" s="62">
        <v>45367</v>
      </c>
      <c r="T35" s="3" t="s">
        <v>497</v>
      </c>
    </row>
    <row r="36" spans="1:20">
      <c r="A36" s="113" t="str">
        <f t="shared" si="1"/>
        <v>Medley C 9-11</v>
      </c>
      <c r="B36" s="115" t="str">
        <f t="shared" si="2"/>
        <v>Medley C 9-11</v>
      </c>
      <c r="C36" s="4">
        <v>3</v>
      </c>
      <c r="D36" s="366" t="s">
        <v>350</v>
      </c>
      <c r="E36" s="366" t="str">
        <f>VLOOKUP(D36,'Athlete List'!A$2:B$122,2,FALSE)</f>
        <v>ATLK</v>
      </c>
      <c r="F36" s="366" t="s">
        <v>5</v>
      </c>
      <c r="G36" s="366" t="s">
        <v>2</v>
      </c>
      <c r="H36" s="366" t="s">
        <v>489</v>
      </c>
      <c r="I36" s="253" t="str">
        <f t="shared" si="0"/>
        <v>C 9-11</v>
      </c>
      <c r="J36" s="3" t="s">
        <v>496</v>
      </c>
      <c r="K36" s="68"/>
      <c r="L36" s="68"/>
      <c r="M36" s="26"/>
      <c r="N36" s="4"/>
      <c r="O36" s="256" t="str">
        <f t="shared" si="4"/>
        <v/>
      </c>
      <c r="P36" s="126" t="str">
        <f t="shared" si="5"/>
        <v/>
      </c>
      <c r="Q36" s="361" t="s">
        <v>78</v>
      </c>
      <c r="R36" s="4"/>
      <c r="S36" s="62">
        <v>45367</v>
      </c>
      <c r="T36" s="3" t="s">
        <v>497</v>
      </c>
    </row>
    <row r="37" spans="1:20">
      <c r="A37" s="113" t="str">
        <f t="shared" si="1"/>
        <v>Medley C 9-11</v>
      </c>
      <c r="B37" s="115" t="str">
        <f t="shared" si="2"/>
        <v>Medley C 9-11</v>
      </c>
      <c r="C37" s="4">
        <v>3</v>
      </c>
      <c r="D37" s="366" t="s">
        <v>352</v>
      </c>
      <c r="E37" s="366" t="str">
        <f>VLOOKUP(D37,'Athlete List'!A$2:B$122,2,FALSE)</f>
        <v>ETIN</v>
      </c>
      <c r="F37" s="366" t="s">
        <v>5</v>
      </c>
      <c r="G37" s="366" t="s">
        <v>2</v>
      </c>
      <c r="H37" s="366" t="s">
        <v>489</v>
      </c>
      <c r="I37" s="253" t="str">
        <f t="shared" si="0"/>
        <v>C 9-11</v>
      </c>
      <c r="J37" s="3" t="s">
        <v>496</v>
      </c>
      <c r="K37" s="68"/>
      <c r="L37" s="68"/>
      <c r="M37" s="26"/>
      <c r="N37" s="4"/>
      <c r="O37" s="256" t="str">
        <f t="shared" si="4"/>
        <v/>
      </c>
      <c r="P37" s="126" t="str">
        <f t="shared" si="5"/>
        <v/>
      </c>
      <c r="Q37" s="361" t="s">
        <v>78</v>
      </c>
      <c r="R37" s="4"/>
      <c r="S37" s="62">
        <v>45367</v>
      </c>
      <c r="T37" s="3" t="s">
        <v>497</v>
      </c>
    </row>
    <row r="38" spans="1:20">
      <c r="A38" s="113" t="str">
        <f t="shared" si="1"/>
        <v>Medley C 9-11</v>
      </c>
      <c r="B38" s="115" t="str">
        <f t="shared" si="2"/>
        <v>Medley C 9-11</v>
      </c>
      <c r="C38" s="4">
        <v>3</v>
      </c>
      <c r="D38" s="366" t="s">
        <v>354</v>
      </c>
      <c r="E38" s="366" t="str">
        <f>VLOOKUP(D38,'Athlete List'!A$2:B$122,2,FALSE)</f>
        <v>ETIN</v>
      </c>
      <c r="F38" s="366" t="s">
        <v>5</v>
      </c>
      <c r="G38" s="366" t="s">
        <v>2</v>
      </c>
      <c r="H38" s="366" t="s">
        <v>489</v>
      </c>
      <c r="I38" s="253" t="str">
        <f t="shared" si="0"/>
        <v>C 9-11</v>
      </c>
      <c r="J38" s="3" t="s">
        <v>496</v>
      </c>
      <c r="K38" s="68"/>
      <c r="L38" s="68"/>
      <c r="M38" s="26"/>
      <c r="N38" s="4"/>
      <c r="O38" s="256" t="str">
        <f t="shared" si="4"/>
        <v/>
      </c>
      <c r="P38" s="126" t="str">
        <f t="shared" si="5"/>
        <v/>
      </c>
      <c r="Q38" s="361" t="s">
        <v>78</v>
      </c>
      <c r="R38" s="4"/>
      <c r="S38" s="62">
        <v>45367</v>
      </c>
      <c r="T38" s="3" t="s">
        <v>497</v>
      </c>
    </row>
    <row r="39" spans="1:20">
      <c r="A39" s="113" t="str">
        <f t="shared" si="1"/>
        <v>Medley BI 15-17</v>
      </c>
      <c r="B39" s="115" t="str">
        <f t="shared" si="2"/>
        <v>Medley BI 15-17</v>
      </c>
      <c r="C39" s="4">
        <v>3</v>
      </c>
      <c r="D39" s="365" t="s">
        <v>463</v>
      </c>
      <c r="E39" s="365" t="str">
        <f>VLOOKUP(D39,'Athlete List'!A$2:B$122,2,FALSE)</f>
        <v>ATLK</v>
      </c>
      <c r="F39" s="365" t="s">
        <v>5</v>
      </c>
      <c r="G39" s="365" t="s">
        <v>4</v>
      </c>
      <c r="H39" s="365" t="s">
        <v>487</v>
      </c>
      <c r="I39" s="253" t="str">
        <f t="shared" si="0"/>
        <v>BI 15-17</v>
      </c>
      <c r="J39" s="3" t="s">
        <v>496</v>
      </c>
      <c r="K39" s="68">
        <v>4.5</v>
      </c>
      <c r="L39" s="68">
        <v>0</v>
      </c>
      <c r="M39" s="254">
        <f t="shared" si="3"/>
        <v>4.5</v>
      </c>
      <c r="N39" s="4">
        <v>1</v>
      </c>
      <c r="O39" s="256" t="str">
        <f t="shared" si="4"/>
        <v/>
      </c>
      <c r="P39" s="126" t="str">
        <f t="shared" si="5"/>
        <v/>
      </c>
      <c r="Q39" s="4"/>
      <c r="R39" s="4"/>
      <c r="S39" s="62">
        <v>45367</v>
      </c>
      <c r="T39" s="3" t="s">
        <v>497</v>
      </c>
    </row>
    <row r="40" spans="1:20">
      <c r="A40" s="113" t="str">
        <f t="shared" si="1"/>
        <v>Medley BI 15-17</v>
      </c>
      <c r="B40" s="115" t="str">
        <f t="shared" si="2"/>
        <v>Medley BI 15-17</v>
      </c>
      <c r="C40" s="4">
        <v>3</v>
      </c>
      <c r="D40" s="365" t="s">
        <v>289</v>
      </c>
      <c r="E40" s="365" t="str">
        <f>VLOOKUP(D40,'Athlete List'!A$2:B$122,2,FALSE)</f>
        <v>ATLK</v>
      </c>
      <c r="F40" s="365" t="s">
        <v>5</v>
      </c>
      <c r="G40" s="365" t="s">
        <v>4</v>
      </c>
      <c r="H40" s="365" t="s">
        <v>487</v>
      </c>
      <c r="I40" s="253" t="str">
        <f t="shared" si="0"/>
        <v>BI 15-17</v>
      </c>
      <c r="J40" s="3" t="s">
        <v>496</v>
      </c>
      <c r="K40" s="68">
        <v>4.3</v>
      </c>
      <c r="L40" s="68">
        <v>0.2</v>
      </c>
      <c r="M40" s="254">
        <f t="shared" si="3"/>
        <v>4.0999999999999996</v>
      </c>
      <c r="N40" s="4">
        <v>2</v>
      </c>
      <c r="O40" s="256" t="str">
        <f t="shared" si="4"/>
        <v/>
      </c>
      <c r="P40" s="126" t="str">
        <f t="shared" si="5"/>
        <v/>
      </c>
      <c r="Q40" s="4"/>
      <c r="R40" s="4"/>
      <c r="S40" s="62">
        <v>45367</v>
      </c>
      <c r="T40" s="3" t="s">
        <v>497</v>
      </c>
    </row>
    <row r="41" spans="1:20">
      <c r="A41" s="113" t="str">
        <f t="shared" si="1"/>
        <v>Medley BI 15-17</v>
      </c>
      <c r="B41" s="115" t="str">
        <f t="shared" si="2"/>
        <v>Medley BI 15-17</v>
      </c>
      <c r="C41" s="4">
        <v>3</v>
      </c>
      <c r="D41" s="365" t="s">
        <v>285</v>
      </c>
      <c r="E41" s="365" t="str">
        <f>VLOOKUP(D41,'Athlete List'!A$2:B$122,2,FALSE)</f>
        <v>ATLK</v>
      </c>
      <c r="F41" s="365" t="s">
        <v>5</v>
      </c>
      <c r="G41" s="365" t="s">
        <v>4</v>
      </c>
      <c r="H41" s="365" t="s">
        <v>487</v>
      </c>
      <c r="I41" s="253" t="str">
        <f t="shared" si="0"/>
        <v>BI 15-17</v>
      </c>
      <c r="J41" s="3" t="s">
        <v>496</v>
      </c>
      <c r="K41" s="68">
        <v>4</v>
      </c>
      <c r="L41" s="68">
        <v>0.3</v>
      </c>
      <c r="M41" s="254">
        <f t="shared" si="3"/>
        <v>3.7</v>
      </c>
      <c r="N41" s="4">
        <v>4</v>
      </c>
      <c r="O41" s="256" t="str">
        <f t="shared" si="4"/>
        <v/>
      </c>
      <c r="P41" s="126" t="str">
        <f t="shared" si="5"/>
        <v/>
      </c>
      <c r="Q41" s="4"/>
      <c r="R41" s="4"/>
      <c r="S41" s="62">
        <v>45367</v>
      </c>
      <c r="T41" s="3" t="s">
        <v>497</v>
      </c>
    </row>
    <row r="42" spans="1:20">
      <c r="A42" s="113" t="str">
        <f t="shared" si="1"/>
        <v>Medley BI 15-17</v>
      </c>
      <c r="B42" s="115" t="str">
        <f t="shared" si="2"/>
        <v>Medley BI 15-17</v>
      </c>
      <c r="C42" s="4">
        <v>3</v>
      </c>
      <c r="D42" s="365" t="s">
        <v>281</v>
      </c>
      <c r="E42" s="365" t="str">
        <f>VLOOKUP(D42,'Athlete List'!A$2:B$122,2,FALSE)</f>
        <v>ETIN</v>
      </c>
      <c r="F42" s="365" t="s">
        <v>5</v>
      </c>
      <c r="G42" s="365" t="s">
        <v>4</v>
      </c>
      <c r="H42" s="365" t="s">
        <v>487</v>
      </c>
      <c r="I42" s="253" t="str">
        <f t="shared" si="0"/>
        <v>BI 15-17</v>
      </c>
      <c r="J42" s="3" t="s">
        <v>496</v>
      </c>
      <c r="K42" s="68">
        <v>4.2</v>
      </c>
      <c r="L42" s="68">
        <v>0.3</v>
      </c>
      <c r="M42" s="254">
        <f t="shared" si="3"/>
        <v>3.9000000000000004</v>
      </c>
      <c r="N42" s="4">
        <v>3</v>
      </c>
      <c r="O42" s="256" t="str">
        <f t="shared" si="4"/>
        <v/>
      </c>
      <c r="P42" s="126" t="str">
        <f t="shared" si="5"/>
        <v/>
      </c>
      <c r="Q42" s="4"/>
      <c r="R42" s="4"/>
      <c r="S42" s="62">
        <v>45367</v>
      </c>
      <c r="T42" s="3" t="s">
        <v>497</v>
      </c>
    </row>
    <row r="43" spans="1:20">
      <c r="A43" s="113" t="str">
        <f t="shared" si="1"/>
        <v>Solo C 9-11</v>
      </c>
      <c r="B43" s="115" t="str">
        <f t="shared" si="2"/>
        <v>Solo C 9-11</v>
      </c>
      <c r="C43" s="4">
        <v>1</v>
      </c>
      <c r="D43" s="366" t="s">
        <v>339</v>
      </c>
      <c r="E43" s="366" t="str">
        <f>VLOOKUP(D43,'Athlete List'!A$2:B$122,2,FALSE)</f>
        <v>ETIN</v>
      </c>
      <c r="F43" s="366" t="s">
        <v>6</v>
      </c>
      <c r="G43" s="366" t="s">
        <v>2</v>
      </c>
      <c r="H43" s="366" t="s">
        <v>489</v>
      </c>
      <c r="I43" s="253" t="str">
        <f t="shared" si="0"/>
        <v>C 9-11</v>
      </c>
      <c r="J43" s="3" t="s">
        <v>494</v>
      </c>
      <c r="K43" s="68"/>
      <c r="L43" s="68"/>
      <c r="M43" s="26"/>
      <c r="N43" s="4"/>
      <c r="O43" s="256" t="str">
        <f t="shared" si="4"/>
        <v/>
      </c>
      <c r="P43" s="126" t="str">
        <f t="shared" si="5"/>
        <v/>
      </c>
      <c r="Q43" s="361" t="s">
        <v>77</v>
      </c>
      <c r="R43" s="4"/>
      <c r="S43" s="62">
        <v>45367</v>
      </c>
      <c r="T43" s="3" t="s">
        <v>497</v>
      </c>
    </row>
    <row r="44" spans="1:20">
      <c r="A44" s="113" t="str">
        <f t="shared" si="1"/>
        <v>Solo C 9-11</v>
      </c>
      <c r="B44" s="115" t="str">
        <f t="shared" si="2"/>
        <v>Solo C 9-11</v>
      </c>
      <c r="C44" s="4">
        <v>1</v>
      </c>
      <c r="D44" s="366" t="s">
        <v>332</v>
      </c>
      <c r="E44" s="366" t="str">
        <f>VLOOKUP(D44,'Athlete List'!A$2:B$122,2,FALSE)</f>
        <v>STAR</v>
      </c>
      <c r="F44" s="366" t="s">
        <v>6</v>
      </c>
      <c r="G44" s="366" t="s">
        <v>2</v>
      </c>
      <c r="H44" s="366" t="s">
        <v>489</v>
      </c>
      <c r="I44" s="253" t="str">
        <f t="shared" si="0"/>
        <v>C 9-11</v>
      </c>
      <c r="J44" s="3" t="s">
        <v>494</v>
      </c>
      <c r="K44" s="68"/>
      <c r="L44" s="68"/>
      <c r="M44" s="26"/>
      <c r="N44" s="4"/>
      <c r="O44" s="256" t="s">
        <v>513</v>
      </c>
      <c r="P44" s="126" t="str">
        <f t="shared" si="5"/>
        <v/>
      </c>
      <c r="Q44" s="361" t="s">
        <v>79</v>
      </c>
      <c r="R44" s="4"/>
      <c r="S44" s="62">
        <v>45367</v>
      </c>
      <c r="T44" s="3" t="s">
        <v>497</v>
      </c>
    </row>
    <row r="45" spans="1:20">
      <c r="A45" s="113" t="str">
        <f t="shared" si="1"/>
        <v>Solo C 9-11</v>
      </c>
      <c r="B45" s="115" t="str">
        <f t="shared" si="2"/>
        <v>Solo C 9-11</v>
      </c>
      <c r="C45" s="4">
        <v>1</v>
      </c>
      <c r="D45" s="366" t="s">
        <v>350</v>
      </c>
      <c r="E45" s="366" t="str">
        <f>VLOOKUP(D45,'Athlete List'!A$2:B$122,2,FALSE)</f>
        <v>ATLK</v>
      </c>
      <c r="F45" s="366" t="s">
        <v>6</v>
      </c>
      <c r="G45" s="366" t="s">
        <v>2</v>
      </c>
      <c r="H45" s="366" t="s">
        <v>489</v>
      </c>
      <c r="I45" s="253" t="str">
        <f t="shared" si="0"/>
        <v>C 9-11</v>
      </c>
      <c r="J45" s="3" t="s">
        <v>494</v>
      </c>
      <c r="K45" s="68"/>
      <c r="L45" s="68"/>
      <c r="M45" s="26"/>
      <c r="N45" s="4"/>
      <c r="O45" s="256" t="str">
        <f t="shared" si="4"/>
        <v/>
      </c>
      <c r="P45" s="126" t="str">
        <f t="shared" si="5"/>
        <v/>
      </c>
      <c r="Q45" s="361" t="s">
        <v>78</v>
      </c>
      <c r="R45" s="4"/>
      <c r="S45" s="62">
        <v>45367</v>
      </c>
      <c r="T45" s="3" t="s">
        <v>497</v>
      </c>
    </row>
    <row r="46" spans="1:20">
      <c r="A46" s="113" t="str">
        <f t="shared" si="1"/>
        <v>Solo C 9-11</v>
      </c>
      <c r="B46" s="115" t="str">
        <f t="shared" si="2"/>
        <v>Solo C 9-11</v>
      </c>
      <c r="C46" s="4">
        <v>1</v>
      </c>
      <c r="D46" s="366" t="s">
        <v>354</v>
      </c>
      <c r="E46" s="366" t="str">
        <f>VLOOKUP(D46,'Athlete List'!A$2:B$122,2,FALSE)</f>
        <v>ETIN</v>
      </c>
      <c r="F46" s="366" t="s">
        <v>6</v>
      </c>
      <c r="G46" s="366" t="s">
        <v>2</v>
      </c>
      <c r="H46" s="366" t="s">
        <v>489</v>
      </c>
      <c r="I46" s="253" t="str">
        <f t="shared" si="0"/>
        <v>C 9-11</v>
      </c>
      <c r="J46" s="3" t="s">
        <v>494</v>
      </c>
      <c r="K46" s="68"/>
      <c r="L46" s="68"/>
      <c r="M46" s="26"/>
      <c r="N46" s="4"/>
      <c r="O46" s="256" t="str">
        <f t="shared" si="4"/>
        <v/>
      </c>
      <c r="P46" s="126" t="str">
        <f t="shared" si="5"/>
        <v/>
      </c>
      <c r="Q46" s="361" t="s">
        <v>78</v>
      </c>
      <c r="R46" s="4"/>
      <c r="S46" s="62">
        <v>45367</v>
      </c>
      <c r="T46" s="3" t="s">
        <v>497</v>
      </c>
    </row>
    <row r="47" spans="1:20">
      <c r="A47" s="113" t="str">
        <f t="shared" si="1"/>
        <v>Solo C 9-11</v>
      </c>
      <c r="B47" s="115" t="str">
        <f t="shared" si="2"/>
        <v>Solo C 9-11</v>
      </c>
      <c r="C47" s="4">
        <v>1</v>
      </c>
      <c r="D47" s="366" t="s">
        <v>352</v>
      </c>
      <c r="E47" s="366" t="str">
        <f>VLOOKUP(D47,'Athlete List'!A$2:B$122,2,FALSE)</f>
        <v>ETIN</v>
      </c>
      <c r="F47" s="366" t="s">
        <v>6</v>
      </c>
      <c r="G47" s="366" t="s">
        <v>2</v>
      </c>
      <c r="H47" s="366" t="s">
        <v>489</v>
      </c>
      <c r="I47" s="253" t="str">
        <f t="shared" si="0"/>
        <v>C 9-11</v>
      </c>
      <c r="J47" s="3" t="s">
        <v>494</v>
      </c>
      <c r="K47" s="68"/>
      <c r="L47" s="68"/>
      <c r="M47" s="26"/>
      <c r="N47" s="4"/>
      <c r="O47" s="256" t="str">
        <f t="shared" si="4"/>
        <v/>
      </c>
      <c r="P47" s="126" t="str">
        <f t="shared" si="5"/>
        <v/>
      </c>
      <c r="Q47" s="361" t="s">
        <v>77</v>
      </c>
      <c r="R47" s="4"/>
      <c r="S47" s="62">
        <v>45367</v>
      </c>
      <c r="T47" s="3" t="s">
        <v>497</v>
      </c>
    </row>
    <row r="48" spans="1:20">
      <c r="A48" s="113" t="str">
        <f t="shared" si="1"/>
        <v>Solo C 9-11</v>
      </c>
      <c r="B48" s="115" t="str">
        <f t="shared" si="2"/>
        <v>Solo C 9-11</v>
      </c>
      <c r="C48" s="4">
        <v>1</v>
      </c>
      <c r="D48" s="366" t="s">
        <v>333</v>
      </c>
      <c r="E48" s="366" t="str">
        <f>VLOOKUP(D48,'Athlete List'!A$2:B$122,2,FALSE)</f>
        <v>ETIN</v>
      </c>
      <c r="F48" s="366" t="s">
        <v>6</v>
      </c>
      <c r="G48" s="366" t="s">
        <v>2</v>
      </c>
      <c r="H48" s="366" t="s">
        <v>489</v>
      </c>
      <c r="I48" s="253" t="str">
        <f t="shared" si="0"/>
        <v>C 9-11</v>
      </c>
      <c r="J48" s="3" t="s">
        <v>494</v>
      </c>
      <c r="K48" s="68"/>
      <c r="L48" s="68"/>
      <c r="M48" s="26"/>
      <c r="N48" s="4"/>
      <c r="O48" s="256" t="str">
        <f t="shared" si="4"/>
        <v/>
      </c>
      <c r="P48" s="126" t="str">
        <f t="shared" si="5"/>
        <v/>
      </c>
      <c r="Q48" s="361" t="s">
        <v>76</v>
      </c>
      <c r="R48" s="4"/>
      <c r="S48" s="62">
        <v>45367</v>
      </c>
      <c r="T48" s="3" t="s">
        <v>497</v>
      </c>
    </row>
    <row r="49" spans="1:20">
      <c r="A49" s="113" t="str">
        <f t="shared" si="1"/>
        <v>Solo C 9-11</v>
      </c>
      <c r="B49" s="115" t="str">
        <f t="shared" si="2"/>
        <v>Solo C 9-11</v>
      </c>
      <c r="C49" s="4">
        <v>1</v>
      </c>
      <c r="D49" s="366" t="s">
        <v>444</v>
      </c>
      <c r="E49" s="366" t="str">
        <f>VLOOKUP(D49,'Athlete List'!A$2:B$122,2,FALSE)</f>
        <v>ETIN</v>
      </c>
      <c r="F49" s="366" t="s">
        <v>6</v>
      </c>
      <c r="G49" s="366" t="s">
        <v>2</v>
      </c>
      <c r="H49" s="366" t="s">
        <v>489</v>
      </c>
      <c r="I49" s="253" t="str">
        <f t="shared" si="0"/>
        <v>C 9-11</v>
      </c>
      <c r="J49" s="3" t="s">
        <v>494</v>
      </c>
      <c r="K49" s="68"/>
      <c r="L49" s="68"/>
      <c r="M49" s="26"/>
      <c r="N49" s="4"/>
      <c r="O49" s="256" t="str">
        <f t="shared" si="4"/>
        <v/>
      </c>
      <c r="P49" s="126" t="str">
        <f t="shared" si="5"/>
        <v/>
      </c>
      <c r="Q49" s="361" t="s">
        <v>76</v>
      </c>
      <c r="R49" s="4"/>
      <c r="S49" s="62">
        <v>45367</v>
      </c>
      <c r="T49" s="3" t="s">
        <v>497</v>
      </c>
    </row>
    <row r="50" spans="1:20">
      <c r="A50" s="113" t="str">
        <f t="shared" si="1"/>
        <v>Solo BN 9-11</v>
      </c>
      <c r="B50" s="115" t="str">
        <f t="shared" si="2"/>
        <v>Solo BN 9-11</v>
      </c>
      <c r="C50" s="4">
        <v>1</v>
      </c>
      <c r="D50" s="365" t="s">
        <v>243</v>
      </c>
      <c r="E50" s="365" t="str">
        <f>VLOOKUP(D50,'Athlete List'!A$2:B$122,2,FALSE)</f>
        <v>ATLK</v>
      </c>
      <c r="F50" s="365" t="s">
        <v>6</v>
      </c>
      <c r="G50" s="365" t="s">
        <v>3</v>
      </c>
      <c r="H50" s="365" t="s">
        <v>489</v>
      </c>
      <c r="I50" s="253" t="str">
        <f t="shared" si="0"/>
        <v>BN 9-11</v>
      </c>
      <c r="J50" s="3" t="s">
        <v>494</v>
      </c>
      <c r="K50" s="68"/>
      <c r="L50" s="68"/>
      <c r="M50" s="26"/>
      <c r="N50" s="4"/>
      <c r="O50" s="256" t="str">
        <f t="shared" si="4"/>
        <v/>
      </c>
      <c r="P50" s="126" t="str">
        <f t="shared" si="5"/>
        <v/>
      </c>
      <c r="Q50" s="4"/>
      <c r="R50" s="361" t="s">
        <v>78</v>
      </c>
      <c r="S50" s="62">
        <v>45367</v>
      </c>
      <c r="T50" s="3" t="s">
        <v>497</v>
      </c>
    </row>
    <row r="51" spans="1:20">
      <c r="A51" s="113" t="str">
        <f t="shared" si="1"/>
        <v>Solo BI 12-14</v>
      </c>
      <c r="B51" s="115" t="str">
        <f t="shared" si="2"/>
        <v>Solo BI 12-14</v>
      </c>
      <c r="C51" s="4">
        <v>1</v>
      </c>
      <c r="D51" s="366" t="s">
        <v>273</v>
      </c>
      <c r="E51" s="366" t="str">
        <f>VLOOKUP(D51,'Athlete List'!A$2:B$122,2,FALSE)</f>
        <v>ATLK</v>
      </c>
      <c r="F51" s="366" t="s">
        <v>6</v>
      </c>
      <c r="G51" s="366" t="s">
        <v>4</v>
      </c>
      <c r="H51" s="366" t="s">
        <v>485</v>
      </c>
      <c r="I51" s="253" t="str">
        <f t="shared" si="0"/>
        <v>BI 12-14</v>
      </c>
      <c r="J51" s="3" t="s">
        <v>494</v>
      </c>
      <c r="K51" s="68">
        <v>4</v>
      </c>
      <c r="L51" s="68">
        <v>0.1</v>
      </c>
      <c r="M51" s="254">
        <f t="shared" si="3"/>
        <v>3.9</v>
      </c>
      <c r="N51" s="4">
        <v>2</v>
      </c>
      <c r="O51" s="256" t="str">
        <f t="shared" si="4"/>
        <v/>
      </c>
      <c r="P51" s="126" t="str">
        <f t="shared" si="5"/>
        <v/>
      </c>
      <c r="Q51" s="4"/>
      <c r="R51" s="4"/>
      <c r="S51" s="62">
        <v>45367</v>
      </c>
      <c r="T51" s="3" t="s">
        <v>497</v>
      </c>
    </row>
    <row r="52" spans="1:20">
      <c r="A52" s="113" t="str">
        <f t="shared" si="1"/>
        <v>Solo BI 12-14</v>
      </c>
      <c r="B52" s="115" t="str">
        <f t="shared" si="2"/>
        <v>Solo BI 12-14</v>
      </c>
      <c r="C52" s="4">
        <v>1</v>
      </c>
      <c r="D52" s="366" t="s">
        <v>272</v>
      </c>
      <c r="E52" s="366" t="str">
        <f>VLOOKUP(D52,'Athlete List'!A$2:B$122,2,FALSE)</f>
        <v>ATLK</v>
      </c>
      <c r="F52" s="366" t="s">
        <v>6</v>
      </c>
      <c r="G52" s="366" t="s">
        <v>4</v>
      </c>
      <c r="H52" s="366" t="s">
        <v>485</v>
      </c>
      <c r="I52" s="253" t="str">
        <f t="shared" si="0"/>
        <v>BI 12-14</v>
      </c>
      <c r="J52" s="3" t="s">
        <v>494</v>
      </c>
      <c r="K52" s="68">
        <v>3.8</v>
      </c>
      <c r="L52" s="68">
        <v>0.3</v>
      </c>
      <c r="M52" s="254">
        <f t="shared" si="3"/>
        <v>3.5</v>
      </c>
      <c r="N52" s="4">
        <v>3</v>
      </c>
      <c r="O52" s="256" t="str">
        <f t="shared" si="4"/>
        <v/>
      </c>
      <c r="P52" s="126" t="str">
        <f t="shared" si="5"/>
        <v/>
      </c>
      <c r="Q52" s="4"/>
      <c r="R52" s="4"/>
      <c r="S52" s="62">
        <v>45367</v>
      </c>
      <c r="T52" s="3" t="s">
        <v>497</v>
      </c>
    </row>
    <row r="53" spans="1:20">
      <c r="A53" s="113" t="str">
        <f t="shared" si="1"/>
        <v>Solo BI 12-14</v>
      </c>
      <c r="B53" s="115" t="str">
        <f t="shared" si="2"/>
        <v>Solo BI 12-14</v>
      </c>
      <c r="C53" s="4">
        <v>1</v>
      </c>
      <c r="D53" s="366" t="s">
        <v>297</v>
      </c>
      <c r="E53" s="366" t="str">
        <f>VLOOKUP(D53,'Athlete List'!A$2:B$122,2,FALSE)</f>
        <v>ATLK</v>
      </c>
      <c r="F53" s="366" t="s">
        <v>6</v>
      </c>
      <c r="G53" s="366" t="s">
        <v>4</v>
      </c>
      <c r="H53" s="366" t="s">
        <v>485</v>
      </c>
      <c r="I53" s="253" t="str">
        <f t="shared" si="0"/>
        <v>BI 12-14</v>
      </c>
      <c r="J53" s="3" t="s">
        <v>494</v>
      </c>
      <c r="K53" s="68">
        <v>4.5</v>
      </c>
      <c r="L53" s="68">
        <v>0.3</v>
      </c>
      <c r="M53" s="254">
        <f t="shared" si="3"/>
        <v>4.2</v>
      </c>
      <c r="N53" s="4">
        <v>1</v>
      </c>
      <c r="O53" s="256" t="str">
        <f t="shared" si="4"/>
        <v/>
      </c>
      <c r="P53" s="126" t="str">
        <f t="shared" si="5"/>
        <v/>
      </c>
      <c r="Q53" s="4"/>
      <c r="R53" s="4"/>
      <c r="S53" s="62">
        <v>45367</v>
      </c>
      <c r="T53" s="3" t="s">
        <v>497</v>
      </c>
    </row>
    <row r="54" spans="1:20">
      <c r="A54" s="113" t="str">
        <f t="shared" si="1"/>
        <v>Solo BI 12-14</v>
      </c>
      <c r="B54" s="115" t="str">
        <f t="shared" si="2"/>
        <v>Solo BI 12-14</v>
      </c>
      <c r="C54" s="4">
        <v>1</v>
      </c>
      <c r="D54" s="366" t="s">
        <v>296</v>
      </c>
      <c r="E54" s="366" t="str">
        <f>VLOOKUP(D54,'Athlete List'!A$2:B$122,2,FALSE)</f>
        <v>ATLK</v>
      </c>
      <c r="F54" s="366" t="s">
        <v>6</v>
      </c>
      <c r="G54" s="366" t="s">
        <v>4</v>
      </c>
      <c r="H54" s="366" t="s">
        <v>485</v>
      </c>
      <c r="I54" s="253" t="str">
        <f t="shared" si="0"/>
        <v>BI 12-14</v>
      </c>
      <c r="J54" s="3" t="s">
        <v>494</v>
      </c>
      <c r="K54" s="68">
        <v>3.9</v>
      </c>
      <c r="L54" s="68">
        <v>0.6</v>
      </c>
      <c r="M54" s="254">
        <f t="shared" si="3"/>
        <v>3.3</v>
      </c>
      <c r="N54" s="4">
        <v>4</v>
      </c>
      <c r="O54" s="256" t="str">
        <f t="shared" si="4"/>
        <v/>
      </c>
      <c r="P54" s="126" t="str">
        <f t="shared" si="5"/>
        <v/>
      </c>
      <c r="Q54" s="4"/>
      <c r="R54" s="4"/>
      <c r="S54" s="62">
        <v>45367</v>
      </c>
      <c r="T54" s="3" t="s">
        <v>497</v>
      </c>
    </row>
    <row r="55" spans="1:20">
      <c r="A55" s="113" t="str">
        <f t="shared" si="1"/>
        <v>Solo C 7-8</v>
      </c>
      <c r="B55" s="115" t="str">
        <f t="shared" si="2"/>
        <v>Solo C 7-8</v>
      </c>
      <c r="C55" s="4">
        <v>2</v>
      </c>
      <c r="D55" s="365" t="s">
        <v>334</v>
      </c>
      <c r="E55" s="365" t="str">
        <f>VLOOKUP(D55,'Athlete List'!A$2:B$122,2,FALSE)</f>
        <v>ATLK</v>
      </c>
      <c r="F55" s="365" t="s">
        <v>6</v>
      </c>
      <c r="G55" s="365" t="s">
        <v>2</v>
      </c>
      <c r="H55" s="365" t="s">
        <v>486</v>
      </c>
      <c r="I55" s="253" t="str">
        <f t="shared" si="0"/>
        <v>C 7-8</v>
      </c>
      <c r="J55" s="3" t="s">
        <v>495</v>
      </c>
      <c r="K55" s="68"/>
      <c r="L55" s="68"/>
      <c r="M55" s="26"/>
      <c r="N55" s="4"/>
      <c r="O55" s="256" t="str">
        <f t="shared" si="4"/>
        <v/>
      </c>
      <c r="P55" s="126" t="str">
        <f t="shared" si="5"/>
        <v/>
      </c>
      <c r="Q55" s="361" t="s">
        <v>77</v>
      </c>
      <c r="R55" s="4"/>
      <c r="S55" s="62">
        <v>45367</v>
      </c>
      <c r="T55" s="3" t="s">
        <v>497</v>
      </c>
    </row>
    <row r="56" spans="1:20">
      <c r="A56" s="113" t="str">
        <f t="shared" si="1"/>
        <v>Solo C 7-8</v>
      </c>
      <c r="B56" s="115" t="str">
        <f t="shared" si="2"/>
        <v>Solo C 7-8</v>
      </c>
      <c r="C56" s="4">
        <v>2</v>
      </c>
      <c r="D56" s="365" t="s">
        <v>481</v>
      </c>
      <c r="E56" s="365" t="str">
        <f>VLOOKUP(D56,'Athlete List'!A$2:B$122,2,FALSE)</f>
        <v>ATLK</v>
      </c>
      <c r="F56" s="365" t="s">
        <v>6</v>
      </c>
      <c r="G56" s="365" t="s">
        <v>2</v>
      </c>
      <c r="H56" s="365" t="s">
        <v>486</v>
      </c>
      <c r="I56" s="253" t="str">
        <f t="shared" si="0"/>
        <v>C 7-8</v>
      </c>
      <c r="J56" s="3" t="s">
        <v>495</v>
      </c>
      <c r="K56" s="68"/>
      <c r="L56" s="68"/>
      <c r="M56" s="26"/>
      <c r="N56" s="4"/>
      <c r="O56" s="256" t="str">
        <f t="shared" si="4"/>
        <v/>
      </c>
      <c r="P56" s="126" t="str">
        <f t="shared" si="5"/>
        <v/>
      </c>
      <c r="Q56" s="361" t="s">
        <v>78</v>
      </c>
      <c r="R56" s="4"/>
      <c r="S56" s="62">
        <v>45367</v>
      </c>
      <c r="T56" s="3" t="s">
        <v>497</v>
      </c>
    </row>
    <row r="57" spans="1:20">
      <c r="A57" s="113" t="str">
        <f t="shared" si="1"/>
        <v>Solo BN 15-17</v>
      </c>
      <c r="B57" s="115" t="str">
        <f t="shared" si="2"/>
        <v>Solo BN 15-17</v>
      </c>
      <c r="C57" s="4">
        <v>2</v>
      </c>
      <c r="D57" s="366" t="s">
        <v>251</v>
      </c>
      <c r="E57" s="366" t="str">
        <f>VLOOKUP(D57,'Athlete List'!A$2:B$122,2,FALSE)</f>
        <v>ATLK</v>
      </c>
      <c r="F57" s="366" t="s">
        <v>6</v>
      </c>
      <c r="G57" s="366" t="s">
        <v>3</v>
      </c>
      <c r="H57" s="366" t="s">
        <v>487</v>
      </c>
      <c r="I57" s="253" t="str">
        <f t="shared" si="0"/>
        <v>BN 15-17</v>
      </c>
      <c r="J57" s="3" t="s">
        <v>495</v>
      </c>
      <c r="K57" s="68">
        <v>3.3</v>
      </c>
      <c r="L57" s="68">
        <v>0.3</v>
      </c>
      <c r="M57" s="254">
        <f t="shared" si="3"/>
        <v>3</v>
      </c>
      <c r="N57" s="4">
        <v>2</v>
      </c>
      <c r="O57" s="256" t="str">
        <f t="shared" si="4"/>
        <v/>
      </c>
      <c r="P57" s="126" t="str">
        <f t="shared" si="5"/>
        <v/>
      </c>
      <c r="Q57" s="4"/>
      <c r="R57" s="4"/>
      <c r="S57" s="62">
        <v>45367</v>
      </c>
      <c r="T57" s="3" t="s">
        <v>497</v>
      </c>
    </row>
    <row r="58" spans="1:20">
      <c r="A58" s="113" t="str">
        <f t="shared" si="1"/>
        <v>Solo BN 15-17</v>
      </c>
      <c r="B58" s="115" t="str">
        <f t="shared" si="2"/>
        <v>Solo BN 15-17</v>
      </c>
      <c r="C58" s="4">
        <v>2</v>
      </c>
      <c r="D58" s="366" t="s">
        <v>353</v>
      </c>
      <c r="E58" s="366" t="str">
        <f>VLOOKUP(D58,'Athlete List'!A$2:B$122,2,FALSE)</f>
        <v>ETIN</v>
      </c>
      <c r="F58" s="366" t="s">
        <v>6</v>
      </c>
      <c r="G58" s="366" t="s">
        <v>3</v>
      </c>
      <c r="H58" s="366" t="s">
        <v>487</v>
      </c>
      <c r="I58" s="253" t="str">
        <f t="shared" si="0"/>
        <v>BN 15-17</v>
      </c>
      <c r="J58" s="3" t="s">
        <v>495</v>
      </c>
      <c r="K58" s="68">
        <v>3.5</v>
      </c>
      <c r="L58" s="68">
        <v>0.4</v>
      </c>
      <c r="M58" s="254">
        <f t="shared" si="3"/>
        <v>3.1</v>
      </c>
      <c r="N58" s="4">
        <v>1</v>
      </c>
      <c r="O58" s="256" t="str">
        <f t="shared" si="4"/>
        <v/>
      </c>
      <c r="P58" s="126" t="str">
        <f t="shared" si="5"/>
        <v/>
      </c>
      <c r="Q58" s="4"/>
      <c r="R58" s="4"/>
      <c r="S58" s="62">
        <v>45367</v>
      </c>
      <c r="T58" s="3" t="s">
        <v>497</v>
      </c>
    </row>
    <row r="59" spans="1:20">
      <c r="A59" s="113" t="str">
        <f t="shared" si="1"/>
        <v>Solo BN 18+</v>
      </c>
      <c r="B59" s="115" t="str">
        <f t="shared" si="2"/>
        <v>Solo BN 18+</v>
      </c>
      <c r="C59" s="4">
        <v>2</v>
      </c>
      <c r="D59" s="365" t="s">
        <v>263</v>
      </c>
      <c r="E59" s="365" t="str">
        <f>VLOOKUP(D59,'Athlete List'!A$2:B$122,2,FALSE)</f>
        <v>EXP</v>
      </c>
      <c r="F59" s="365" t="s">
        <v>6</v>
      </c>
      <c r="G59" s="365" t="s">
        <v>3</v>
      </c>
      <c r="H59" s="365" t="s">
        <v>488</v>
      </c>
      <c r="I59" s="253" t="str">
        <f t="shared" si="0"/>
        <v>BN 18+</v>
      </c>
      <c r="J59" s="3" t="s">
        <v>495</v>
      </c>
      <c r="K59" s="68">
        <v>3</v>
      </c>
      <c r="L59" s="68">
        <v>0.7</v>
      </c>
      <c r="M59" s="254">
        <f t="shared" si="3"/>
        <v>2.2999999999999998</v>
      </c>
      <c r="N59" s="4">
        <v>1</v>
      </c>
      <c r="O59" s="256" t="str">
        <f t="shared" si="4"/>
        <v/>
      </c>
      <c r="P59" s="126" t="str">
        <f t="shared" si="5"/>
        <v/>
      </c>
      <c r="Q59" s="4"/>
      <c r="R59" s="4"/>
      <c r="S59" s="62">
        <v>45367</v>
      </c>
      <c r="T59" s="3" t="s">
        <v>497</v>
      </c>
    </row>
    <row r="60" spans="1:20">
      <c r="A60" s="113" t="str">
        <f t="shared" si="1"/>
        <v>Solo BI 15-17</v>
      </c>
      <c r="B60" s="115" t="str">
        <f t="shared" si="2"/>
        <v>Solo BI 15-17</v>
      </c>
      <c r="C60" s="4">
        <v>2</v>
      </c>
      <c r="D60" s="366" t="s">
        <v>289</v>
      </c>
      <c r="E60" s="366" t="str">
        <f>VLOOKUP(D60,'Athlete List'!A$2:B$122,2,FALSE)</f>
        <v>ATLK</v>
      </c>
      <c r="F60" s="366" t="s">
        <v>6</v>
      </c>
      <c r="G60" s="366" t="s">
        <v>4</v>
      </c>
      <c r="H60" s="366" t="s">
        <v>487</v>
      </c>
      <c r="I60" s="253" t="str">
        <f t="shared" si="0"/>
        <v>BI 15-17</v>
      </c>
      <c r="J60" s="3" t="s">
        <v>495</v>
      </c>
      <c r="K60" s="68">
        <v>4</v>
      </c>
      <c r="L60" s="68">
        <v>0.4</v>
      </c>
      <c r="M60" s="254">
        <f t="shared" si="3"/>
        <v>3.6</v>
      </c>
      <c r="N60" s="4">
        <v>4</v>
      </c>
      <c r="O60" s="256" t="str">
        <f t="shared" si="4"/>
        <v/>
      </c>
      <c r="P60" s="126" t="str">
        <f t="shared" si="5"/>
        <v/>
      </c>
      <c r="Q60" s="4"/>
      <c r="R60" s="4"/>
      <c r="S60" s="62">
        <v>45367</v>
      </c>
      <c r="T60" s="3" t="s">
        <v>497</v>
      </c>
    </row>
    <row r="61" spans="1:20">
      <c r="A61" s="113" t="str">
        <f t="shared" si="1"/>
        <v>Solo BI 15-17</v>
      </c>
      <c r="B61" s="115" t="str">
        <f t="shared" si="2"/>
        <v>Solo BI 15-17</v>
      </c>
      <c r="C61" s="4">
        <v>2</v>
      </c>
      <c r="D61" s="366" t="s">
        <v>281</v>
      </c>
      <c r="E61" s="366" t="str">
        <f>VLOOKUP(D61,'Athlete List'!A$2:B$122,2,FALSE)</f>
        <v>ETIN</v>
      </c>
      <c r="F61" s="366" t="s">
        <v>6</v>
      </c>
      <c r="G61" s="366" t="s">
        <v>4</v>
      </c>
      <c r="H61" s="366" t="s">
        <v>487</v>
      </c>
      <c r="I61" s="253" t="str">
        <f t="shared" si="0"/>
        <v>BI 15-17</v>
      </c>
      <c r="J61" s="3" t="s">
        <v>495</v>
      </c>
      <c r="K61" s="68">
        <v>4.2</v>
      </c>
      <c r="L61" s="68">
        <v>0.1</v>
      </c>
      <c r="M61" s="254">
        <f t="shared" si="3"/>
        <v>4.1000000000000005</v>
      </c>
      <c r="N61" s="4">
        <v>1</v>
      </c>
      <c r="O61" s="256" t="str">
        <f t="shared" si="4"/>
        <v/>
      </c>
      <c r="P61" s="126" t="str">
        <f t="shared" si="5"/>
        <v/>
      </c>
      <c r="Q61" s="4"/>
      <c r="R61" s="4"/>
      <c r="S61" s="62">
        <v>45367</v>
      </c>
      <c r="T61" s="3" t="s">
        <v>497</v>
      </c>
    </row>
    <row r="62" spans="1:20">
      <c r="A62" s="113" t="str">
        <f t="shared" si="1"/>
        <v>Solo BI 15-17</v>
      </c>
      <c r="B62" s="115" t="str">
        <f t="shared" si="2"/>
        <v>Solo BI 15-17</v>
      </c>
      <c r="C62" s="4">
        <v>2</v>
      </c>
      <c r="D62" s="366" t="s">
        <v>285</v>
      </c>
      <c r="E62" s="366" t="str">
        <f>VLOOKUP(D62,'Athlete List'!A$2:B$122,2,FALSE)</f>
        <v>ATLK</v>
      </c>
      <c r="F62" s="366" t="s">
        <v>6</v>
      </c>
      <c r="G62" s="366" t="s">
        <v>4</v>
      </c>
      <c r="H62" s="366" t="s">
        <v>487</v>
      </c>
      <c r="I62" s="253" t="str">
        <f t="shared" si="0"/>
        <v>BI 15-17</v>
      </c>
      <c r="J62" s="3" t="s">
        <v>495</v>
      </c>
      <c r="K62" s="68">
        <v>4.1500000000000004</v>
      </c>
      <c r="L62" s="68">
        <v>0.5</v>
      </c>
      <c r="M62" s="254">
        <f t="shared" si="3"/>
        <v>3.6500000000000004</v>
      </c>
      <c r="N62" s="4">
        <v>3</v>
      </c>
      <c r="O62" s="256" t="str">
        <f t="shared" si="4"/>
        <v/>
      </c>
      <c r="P62" s="126" t="str">
        <f t="shared" si="5"/>
        <v/>
      </c>
      <c r="Q62" s="4"/>
      <c r="R62" s="4"/>
      <c r="S62" s="62">
        <v>45367</v>
      </c>
      <c r="T62" s="3" t="s">
        <v>497</v>
      </c>
    </row>
    <row r="63" spans="1:20">
      <c r="A63" s="113" t="str">
        <f t="shared" si="1"/>
        <v>Solo BI 15-17</v>
      </c>
      <c r="B63" s="115" t="str">
        <f t="shared" si="2"/>
        <v>Solo BI 15-17</v>
      </c>
      <c r="C63" s="4">
        <v>2</v>
      </c>
      <c r="D63" s="366" t="s">
        <v>463</v>
      </c>
      <c r="E63" s="366" t="str">
        <f>VLOOKUP(D63,'Athlete List'!A$2:B$122,2,FALSE)</f>
        <v>ATLK</v>
      </c>
      <c r="F63" s="366" t="s">
        <v>6</v>
      </c>
      <c r="G63" s="366" t="s">
        <v>4</v>
      </c>
      <c r="H63" s="366" t="s">
        <v>487</v>
      </c>
      <c r="I63" s="253" t="str">
        <f t="shared" si="0"/>
        <v>BI 15-17</v>
      </c>
      <c r="J63" s="3" t="s">
        <v>495</v>
      </c>
      <c r="K63" s="68">
        <v>4.3</v>
      </c>
      <c r="L63" s="68">
        <v>0.5</v>
      </c>
      <c r="M63" s="254">
        <f t="shared" si="3"/>
        <v>3.8</v>
      </c>
      <c r="N63" s="4">
        <v>2</v>
      </c>
      <c r="O63" s="256" t="str">
        <f t="shared" si="4"/>
        <v/>
      </c>
      <c r="P63" s="126" t="str">
        <f t="shared" si="5"/>
        <v/>
      </c>
      <c r="Q63" s="4"/>
      <c r="R63" s="4"/>
      <c r="S63" s="62">
        <v>45367</v>
      </c>
      <c r="T63" s="3" t="s">
        <v>497</v>
      </c>
    </row>
    <row r="64" spans="1:20">
      <c r="A64" s="113" t="str">
        <f t="shared" si="1"/>
        <v>Solo A 18+</v>
      </c>
      <c r="B64" s="115" t="str">
        <f t="shared" si="2"/>
        <v>Solo A 18+</v>
      </c>
      <c r="C64" s="4">
        <v>2</v>
      </c>
      <c r="D64" s="365" t="s">
        <v>306</v>
      </c>
      <c r="E64" s="365" t="str">
        <f>VLOOKUP(D64,'Athlete List'!A$2:B$122,2,FALSE)</f>
        <v>ATLK</v>
      </c>
      <c r="F64" s="365" t="s">
        <v>6</v>
      </c>
      <c r="G64" s="365" t="s">
        <v>0</v>
      </c>
      <c r="H64" s="365" t="s">
        <v>488</v>
      </c>
      <c r="I64" s="253" t="str">
        <f t="shared" si="0"/>
        <v>A 18+</v>
      </c>
      <c r="J64" s="3" t="s">
        <v>495</v>
      </c>
      <c r="K64" s="68">
        <v>8</v>
      </c>
      <c r="L64" s="68">
        <v>0.4</v>
      </c>
      <c r="M64" s="254">
        <f t="shared" si="3"/>
        <v>7.6</v>
      </c>
      <c r="N64" s="4">
        <v>1</v>
      </c>
      <c r="O64" s="256" t="str">
        <f t="shared" si="4"/>
        <v/>
      </c>
      <c r="P64" s="126" t="str">
        <f t="shared" si="5"/>
        <v/>
      </c>
      <c r="Q64" s="4"/>
      <c r="R64" s="4"/>
      <c r="S64" s="62">
        <v>45367</v>
      </c>
      <c r="T64" s="3" t="s">
        <v>497</v>
      </c>
    </row>
    <row r="65" spans="1:20">
      <c r="A65" s="113" t="str">
        <f t="shared" si="1"/>
        <v>Solo C 12-14</v>
      </c>
      <c r="B65" s="115" t="str">
        <f t="shared" si="2"/>
        <v>Solo C 12-14</v>
      </c>
      <c r="C65" s="4">
        <v>3</v>
      </c>
      <c r="D65" s="366" t="s">
        <v>345</v>
      </c>
      <c r="E65" s="366" t="str">
        <f>VLOOKUP(D65,'Athlete List'!A$2:B$122,2,FALSE)</f>
        <v>ETIN</v>
      </c>
      <c r="F65" s="366" t="s">
        <v>6</v>
      </c>
      <c r="G65" s="366" t="s">
        <v>2</v>
      </c>
      <c r="H65" s="366" t="s">
        <v>485</v>
      </c>
      <c r="I65" s="253" t="str">
        <f t="shared" si="0"/>
        <v>C 12-14</v>
      </c>
      <c r="J65" s="3" t="s">
        <v>496</v>
      </c>
      <c r="K65" s="68">
        <v>2</v>
      </c>
      <c r="L65" s="68">
        <v>0.1</v>
      </c>
      <c r="M65" s="254">
        <f t="shared" si="3"/>
        <v>1.9</v>
      </c>
      <c r="N65" s="4">
        <v>5</v>
      </c>
      <c r="O65" s="256" t="str">
        <f t="shared" si="4"/>
        <v/>
      </c>
      <c r="P65" s="126" t="str">
        <f t="shared" si="5"/>
        <v/>
      </c>
      <c r="Q65" s="4"/>
      <c r="R65" s="4"/>
      <c r="S65" s="62">
        <v>45367</v>
      </c>
      <c r="T65" s="3" t="s">
        <v>497</v>
      </c>
    </row>
    <row r="66" spans="1:20">
      <c r="A66" s="113" t="str">
        <f t="shared" si="1"/>
        <v>Solo C 12-14</v>
      </c>
      <c r="B66" s="115" t="str">
        <f t="shared" si="2"/>
        <v>Solo C 12-14</v>
      </c>
      <c r="C66" s="4">
        <v>3</v>
      </c>
      <c r="D66" s="366" t="s">
        <v>338</v>
      </c>
      <c r="E66" s="366" t="str">
        <f>VLOOKUP(D66,'Athlete List'!A$2:B$122,2,FALSE)</f>
        <v>ATLK</v>
      </c>
      <c r="F66" s="366" t="s">
        <v>6</v>
      </c>
      <c r="G66" s="366" t="s">
        <v>2</v>
      </c>
      <c r="H66" s="366" t="s">
        <v>485</v>
      </c>
      <c r="I66" s="253" t="str">
        <f t="shared" si="0"/>
        <v>C 12-14</v>
      </c>
      <c r="J66" s="3" t="s">
        <v>496</v>
      </c>
      <c r="K66" s="68">
        <v>2.5</v>
      </c>
      <c r="L66" s="68">
        <v>0.4</v>
      </c>
      <c r="M66" s="254">
        <f t="shared" si="3"/>
        <v>2.1</v>
      </c>
      <c r="N66" s="4">
        <v>2</v>
      </c>
      <c r="O66" s="256" t="str">
        <f t="shared" si="4"/>
        <v/>
      </c>
      <c r="P66" s="126" t="str">
        <f t="shared" si="5"/>
        <v/>
      </c>
      <c r="Q66" s="4"/>
      <c r="R66" s="4"/>
      <c r="S66" s="62">
        <v>45367</v>
      </c>
      <c r="T66" s="3" t="s">
        <v>497</v>
      </c>
    </row>
    <row r="67" spans="1:20">
      <c r="A67" s="113" t="str">
        <f t="shared" ref="A67:A130" si="6">B67</f>
        <v>Solo C 12-14</v>
      </c>
      <c r="B67" s="115" t="str">
        <f t="shared" ref="B67:B130" si="7">CONCATENATE(F67," ",I67)</f>
        <v>Solo C 12-14</v>
      </c>
      <c r="C67" s="4">
        <v>3</v>
      </c>
      <c r="D67" s="366" t="s">
        <v>342</v>
      </c>
      <c r="E67" s="366" t="str">
        <f>VLOOKUP(D67,'Athlete List'!A$2:B$122,2,FALSE)</f>
        <v>ATLK</v>
      </c>
      <c r="F67" s="366" t="s">
        <v>6</v>
      </c>
      <c r="G67" s="366" t="s">
        <v>2</v>
      </c>
      <c r="H67" s="366" t="s">
        <v>485</v>
      </c>
      <c r="I67" s="253" t="str">
        <f t="shared" ref="I67:I130" si="8">CONCATENATE(G67," ",H67)</f>
        <v>C 12-14</v>
      </c>
      <c r="J67" s="3" t="s">
        <v>496</v>
      </c>
      <c r="K67" s="68">
        <v>2.4</v>
      </c>
      <c r="L67" s="68">
        <v>0.2</v>
      </c>
      <c r="M67" s="254">
        <f t="shared" ref="M67:M129" si="9">K67-L67</f>
        <v>2.1999999999999997</v>
      </c>
      <c r="N67" s="4">
        <v>1</v>
      </c>
      <c r="O67" s="256" t="str">
        <f t="shared" ref="O67:O130" si="10">P67</f>
        <v/>
      </c>
      <c r="P67" s="126" t="str">
        <f t="shared" ref="P67:P130" si="11">IF(ISBLANK(G67),"",IF(M67&gt;=VLOOKUP(G67,PCMoveUpTable,2,FALSE),"MOVE UP",""))</f>
        <v/>
      </c>
      <c r="Q67" s="4"/>
      <c r="R67" s="4"/>
      <c r="S67" s="62">
        <v>45367</v>
      </c>
      <c r="T67" s="3" t="s">
        <v>497</v>
      </c>
    </row>
    <row r="68" spans="1:20">
      <c r="A68" s="113" t="str">
        <f t="shared" si="6"/>
        <v>Solo C 12-14</v>
      </c>
      <c r="B68" s="115" t="str">
        <f t="shared" si="7"/>
        <v>Solo C 12-14</v>
      </c>
      <c r="C68" s="4">
        <v>3</v>
      </c>
      <c r="D68" s="366" t="s">
        <v>340</v>
      </c>
      <c r="E68" s="366" t="str">
        <f>VLOOKUP(D68,'Athlete List'!A$2:B$122,2,FALSE)</f>
        <v>ATLK</v>
      </c>
      <c r="F68" s="366" t="s">
        <v>6</v>
      </c>
      <c r="G68" s="366" t="s">
        <v>2</v>
      </c>
      <c r="H68" s="366" t="s">
        <v>485</v>
      </c>
      <c r="I68" s="253" t="str">
        <f t="shared" si="8"/>
        <v>C 12-14</v>
      </c>
      <c r="J68" s="3" t="s">
        <v>496</v>
      </c>
      <c r="K68" s="68">
        <v>2.7</v>
      </c>
      <c r="L68" s="68">
        <v>0.6</v>
      </c>
      <c r="M68" s="254">
        <f t="shared" si="9"/>
        <v>2.1</v>
      </c>
      <c r="N68" s="4">
        <v>2</v>
      </c>
      <c r="O68" s="256" t="str">
        <f t="shared" si="10"/>
        <v/>
      </c>
      <c r="P68" s="126" t="str">
        <f t="shared" si="11"/>
        <v/>
      </c>
      <c r="Q68" s="4"/>
      <c r="R68" s="4"/>
      <c r="S68" s="62">
        <v>45367</v>
      </c>
      <c r="T68" s="3" t="s">
        <v>497</v>
      </c>
    </row>
    <row r="69" spans="1:20">
      <c r="A69" s="113" t="str">
        <f t="shared" si="6"/>
        <v>Solo C 12-14</v>
      </c>
      <c r="B69" s="115" t="str">
        <f t="shared" si="7"/>
        <v>Solo C 12-14</v>
      </c>
      <c r="C69" s="4">
        <v>3</v>
      </c>
      <c r="D69" s="366" t="s">
        <v>348</v>
      </c>
      <c r="E69" s="366" t="str">
        <f>VLOOKUP(D69,'Athlete List'!A$2:B$122,2,FALSE)</f>
        <v>ATLK</v>
      </c>
      <c r="F69" s="366" t="s">
        <v>6</v>
      </c>
      <c r="G69" s="366" t="s">
        <v>2</v>
      </c>
      <c r="H69" s="366" t="s">
        <v>485</v>
      </c>
      <c r="I69" s="253" t="str">
        <f t="shared" si="8"/>
        <v>C 12-14</v>
      </c>
      <c r="J69" s="3" t="s">
        <v>496</v>
      </c>
      <c r="K69" s="68">
        <v>2.2999999999999998</v>
      </c>
      <c r="L69" s="68">
        <v>0.3</v>
      </c>
      <c r="M69" s="254">
        <f t="shared" si="9"/>
        <v>1.9999999999999998</v>
      </c>
      <c r="N69" s="4">
        <v>4</v>
      </c>
      <c r="O69" s="256" t="str">
        <f t="shared" si="10"/>
        <v/>
      </c>
      <c r="P69" s="126" t="str">
        <f t="shared" si="11"/>
        <v/>
      </c>
      <c r="Q69" s="4"/>
      <c r="R69" s="4"/>
      <c r="S69" s="62">
        <v>45367</v>
      </c>
      <c r="T69" s="3" t="s">
        <v>497</v>
      </c>
    </row>
    <row r="70" spans="1:20">
      <c r="A70" s="113" t="str">
        <f t="shared" si="6"/>
        <v>Solo BN 12-14</v>
      </c>
      <c r="B70" s="115" t="str">
        <f t="shared" si="7"/>
        <v>Solo BN 12-14</v>
      </c>
      <c r="C70" s="4">
        <v>3</v>
      </c>
      <c r="D70" s="365" t="s">
        <v>343</v>
      </c>
      <c r="E70" s="365" t="str">
        <f>VLOOKUP(D70,'Athlete List'!A$2:B$122,2,FALSE)</f>
        <v>ATLK</v>
      </c>
      <c r="F70" s="365" t="s">
        <v>6</v>
      </c>
      <c r="G70" s="365" t="s">
        <v>3</v>
      </c>
      <c r="H70" s="365" t="s">
        <v>485</v>
      </c>
      <c r="I70" s="253" t="str">
        <f t="shared" si="8"/>
        <v>BN 12-14</v>
      </c>
      <c r="J70" s="3" t="s">
        <v>496</v>
      </c>
      <c r="K70" s="68">
        <v>2.7</v>
      </c>
      <c r="L70" s="68">
        <v>0.2</v>
      </c>
      <c r="M70" s="254">
        <f t="shared" si="9"/>
        <v>2.5</v>
      </c>
      <c r="N70" s="4">
        <v>3</v>
      </c>
      <c r="O70" s="256" t="str">
        <f t="shared" si="10"/>
        <v/>
      </c>
      <c r="P70" s="126" t="str">
        <f t="shared" si="11"/>
        <v/>
      </c>
      <c r="Q70" s="4"/>
      <c r="R70" s="4"/>
      <c r="S70" s="62">
        <v>45367</v>
      </c>
      <c r="T70" s="3" t="s">
        <v>497</v>
      </c>
    </row>
    <row r="71" spans="1:20">
      <c r="A71" s="113" t="str">
        <f t="shared" si="6"/>
        <v>Solo BN 12-14</v>
      </c>
      <c r="B71" s="115" t="str">
        <f t="shared" si="7"/>
        <v>Solo BN 12-14</v>
      </c>
      <c r="C71" s="4">
        <v>3</v>
      </c>
      <c r="D71" s="365" t="s">
        <v>346</v>
      </c>
      <c r="E71" s="365" t="str">
        <f>VLOOKUP(D71,'Athlete List'!A$2:B$122,2,FALSE)</f>
        <v>ETIN</v>
      </c>
      <c r="F71" s="365" t="s">
        <v>6</v>
      </c>
      <c r="G71" s="365" t="s">
        <v>3</v>
      </c>
      <c r="H71" s="365" t="s">
        <v>485</v>
      </c>
      <c r="I71" s="253" t="str">
        <f t="shared" si="8"/>
        <v>BN 12-14</v>
      </c>
      <c r="J71" s="3" t="s">
        <v>496</v>
      </c>
      <c r="K71" s="68">
        <v>3</v>
      </c>
      <c r="L71" s="68">
        <v>0.6</v>
      </c>
      <c r="M71" s="254">
        <f t="shared" si="9"/>
        <v>2.4</v>
      </c>
      <c r="N71" s="4">
        <v>4</v>
      </c>
      <c r="O71" s="256" t="str">
        <f t="shared" si="10"/>
        <v/>
      </c>
      <c r="P71" s="126" t="str">
        <f t="shared" si="11"/>
        <v/>
      </c>
      <c r="Q71" s="4"/>
      <c r="R71" s="4"/>
      <c r="S71" s="62">
        <v>45367</v>
      </c>
      <c r="T71" s="3" t="s">
        <v>497</v>
      </c>
    </row>
    <row r="72" spans="1:20">
      <c r="A72" s="113" t="str">
        <f t="shared" si="6"/>
        <v>Solo BN 12-14</v>
      </c>
      <c r="B72" s="115" t="str">
        <f t="shared" si="7"/>
        <v>Solo BN 12-14</v>
      </c>
      <c r="C72" s="4">
        <v>3</v>
      </c>
      <c r="D72" s="365" t="s">
        <v>341</v>
      </c>
      <c r="E72" s="365" t="str">
        <f>VLOOKUP(D72,'Athlete List'!A$2:B$122,2,FALSE)</f>
        <v>ETIN</v>
      </c>
      <c r="F72" s="365" t="s">
        <v>6</v>
      </c>
      <c r="G72" s="365" t="s">
        <v>3</v>
      </c>
      <c r="H72" s="365" t="s">
        <v>485</v>
      </c>
      <c r="I72" s="253" t="str">
        <f t="shared" si="8"/>
        <v>BN 12-14</v>
      </c>
      <c r="J72" s="3" t="s">
        <v>496</v>
      </c>
      <c r="K72" s="68">
        <v>3.4</v>
      </c>
      <c r="L72" s="68">
        <v>0.1</v>
      </c>
      <c r="M72" s="254">
        <f t="shared" si="9"/>
        <v>3.3</v>
      </c>
      <c r="N72" s="4">
        <v>2</v>
      </c>
      <c r="O72" s="256" t="str">
        <f t="shared" si="10"/>
        <v/>
      </c>
      <c r="P72" s="126" t="str">
        <f t="shared" si="11"/>
        <v/>
      </c>
      <c r="Q72" s="4"/>
      <c r="R72" s="4"/>
      <c r="S72" s="62">
        <v>45367</v>
      </c>
      <c r="T72" s="3" t="s">
        <v>497</v>
      </c>
    </row>
    <row r="73" spans="1:20">
      <c r="A73" s="113" t="str">
        <f t="shared" si="6"/>
        <v>Solo BN 12-14</v>
      </c>
      <c r="B73" s="115" t="str">
        <f t="shared" si="7"/>
        <v>Solo BN 12-14</v>
      </c>
      <c r="C73" s="4">
        <v>3</v>
      </c>
      <c r="D73" s="365" t="s">
        <v>355</v>
      </c>
      <c r="E73" s="365" t="str">
        <f>VLOOKUP(D73,'Athlete List'!A$2:B$122,2,FALSE)</f>
        <v>ETIN</v>
      </c>
      <c r="F73" s="365" t="s">
        <v>6</v>
      </c>
      <c r="G73" s="365" t="s">
        <v>3</v>
      </c>
      <c r="H73" s="365" t="s">
        <v>485</v>
      </c>
      <c r="I73" s="253" t="str">
        <f t="shared" si="8"/>
        <v>BN 12-14</v>
      </c>
      <c r="J73" s="3" t="s">
        <v>496</v>
      </c>
      <c r="K73" s="68">
        <v>3.7</v>
      </c>
      <c r="L73" s="68">
        <v>0.3</v>
      </c>
      <c r="M73" s="254">
        <f t="shared" si="9"/>
        <v>3.4000000000000004</v>
      </c>
      <c r="N73" s="4">
        <v>1</v>
      </c>
      <c r="O73" s="256" t="str">
        <f t="shared" si="10"/>
        <v/>
      </c>
      <c r="P73" s="126" t="str">
        <f t="shared" si="11"/>
        <v/>
      </c>
      <c r="Q73" s="4"/>
      <c r="R73" s="4"/>
      <c r="S73" s="62">
        <v>45367</v>
      </c>
      <c r="T73" s="3" t="s">
        <v>497</v>
      </c>
    </row>
    <row r="74" spans="1:20">
      <c r="A74" s="113" t="str">
        <f t="shared" si="6"/>
        <v>Solo BA 15-17</v>
      </c>
      <c r="B74" s="115" t="str">
        <f t="shared" si="7"/>
        <v>Solo BA 15-17</v>
      </c>
      <c r="C74" s="4">
        <v>3</v>
      </c>
      <c r="D74" s="366" t="s">
        <v>299</v>
      </c>
      <c r="E74" s="366" t="str">
        <f>VLOOKUP(D74,'Athlete List'!A$2:B$122,2,FALSE)</f>
        <v>ATLK</v>
      </c>
      <c r="F74" s="366" t="s">
        <v>6</v>
      </c>
      <c r="G74" s="366" t="s">
        <v>39</v>
      </c>
      <c r="H74" s="366" t="s">
        <v>487</v>
      </c>
      <c r="I74" s="253" t="str">
        <f t="shared" si="8"/>
        <v>BA 15-17</v>
      </c>
      <c r="J74" s="3" t="s">
        <v>496</v>
      </c>
      <c r="K74" s="68">
        <v>5.2</v>
      </c>
      <c r="L74" s="68">
        <v>0.1</v>
      </c>
      <c r="M74" s="254">
        <f t="shared" si="9"/>
        <v>5.1000000000000005</v>
      </c>
      <c r="N74" s="4">
        <v>2</v>
      </c>
      <c r="O74" s="256" t="str">
        <f t="shared" si="10"/>
        <v/>
      </c>
      <c r="P74" s="126" t="str">
        <f t="shared" si="11"/>
        <v/>
      </c>
      <c r="Q74" s="4"/>
      <c r="R74" s="4"/>
      <c r="S74" s="62">
        <v>45367</v>
      </c>
      <c r="T74" s="3" t="s">
        <v>497</v>
      </c>
    </row>
    <row r="75" spans="1:20">
      <c r="A75" s="113" t="str">
        <f t="shared" si="6"/>
        <v>Solo BA 15-18</v>
      </c>
      <c r="B75" s="115" t="str">
        <f t="shared" si="7"/>
        <v>Solo BA 15-18</v>
      </c>
      <c r="C75" s="4">
        <v>3</v>
      </c>
      <c r="D75" s="366" t="s">
        <v>302</v>
      </c>
      <c r="E75" s="366" t="str">
        <f>VLOOKUP(D75,'Athlete List'!A$2:B$122,2,FALSE)</f>
        <v>ATLK</v>
      </c>
      <c r="F75" s="366" t="s">
        <v>6</v>
      </c>
      <c r="G75" s="366" t="s">
        <v>39</v>
      </c>
      <c r="H75" s="366" t="s">
        <v>490</v>
      </c>
      <c r="I75" s="253" t="str">
        <f t="shared" si="8"/>
        <v>BA 15-18</v>
      </c>
      <c r="J75" s="3" t="s">
        <v>496</v>
      </c>
      <c r="K75" s="68">
        <v>6</v>
      </c>
      <c r="L75" s="68">
        <v>0.5</v>
      </c>
      <c r="M75" s="254">
        <f t="shared" si="9"/>
        <v>5.5</v>
      </c>
      <c r="N75" s="4">
        <v>1</v>
      </c>
      <c r="O75" s="256" t="str">
        <f t="shared" si="10"/>
        <v/>
      </c>
      <c r="P75" s="126" t="str">
        <f t="shared" si="11"/>
        <v/>
      </c>
      <c r="Q75" s="4"/>
      <c r="R75" s="4"/>
      <c r="S75" s="62">
        <v>45367</v>
      </c>
      <c r="T75" s="3" t="s">
        <v>497</v>
      </c>
    </row>
    <row r="76" spans="1:20" s="404" customFormat="1">
      <c r="A76" s="393" t="str">
        <f t="shared" si="6"/>
        <v>Solo BA 15-19</v>
      </c>
      <c r="B76" s="394" t="str">
        <f t="shared" si="7"/>
        <v>Solo BA 15-19</v>
      </c>
      <c r="C76" s="395">
        <v>3</v>
      </c>
      <c r="D76" s="396" t="s">
        <v>301</v>
      </c>
      <c r="E76" s="396" t="str">
        <f>VLOOKUP(D76,'Athlete List'!A$2:B$122,2,FALSE)</f>
        <v>ATLK</v>
      </c>
      <c r="F76" s="396" t="s">
        <v>6</v>
      </c>
      <c r="G76" s="396" t="s">
        <v>39</v>
      </c>
      <c r="H76" s="396" t="s">
        <v>491</v>
      </c>
      <c r="I76" s="397" t="str">
        <f t="shared" si="8"/>
        <v>BA 15-19</v>
      </c>
      <c r="J76" s="398" t="s">
        <v>496</v>
      </c>
      <c r="K76" s="399"/>
      <c r="L76" s="399"/>
      <c r="M76" s="400">
        <f t="shared" si="9"/>
        <v>0</v>
      </c>
      <c r="N76" s="395"/>
      <c r="O76" s="401" t="str">
        <f t="shared" si="10"/>
        <v/>
      </c>
      <c r="P76" s="402" t="str">
        <f t="shared" si="11"/>
        <v/>
      </c>
      <c r="Q76" s="395"/>
      <c r="R76" s="395"/>
      <c r="S76" s="403">
        <v>45367</v>
      </c>
      <c r="T76" s="398" t="s">
        <v>497</v>
      </c>
    </row>
    <row r="77" spans="1:20">
      <c r="A77" s="113" t="str">
        <f t="shared" si="6"/>
        <v>Solo BI 18+</v>
      </c>
      <c r="B77" s="115" t="str">
        <f t="shared" si="7"/>
        <v>Solo BI 18+</v>
      </c>
      <c r="C77" s="4">
        <v>3</v>
      </c>
      <c r="D77" s="365" t="s">
        <v>304</v>
      </c>
      <c r="E77" s="365" t="str">
        <f>VLOOKUP(D77,'Athlete List'!A$2:B$122,2,FALSE)</f>
        <v>ATLK</v>
      </c>
      <c r="F77" s="365" t="s">
        <v>6</v>
      </c>
      <c r="G77" s="365" t="s">
        <v>4</v>
      </c>
      <c r="H77" s="365" t="s">
        <v>488</v>
      </c>
      <c r="I77" s="253" t="str">
        <f t="shared" si="8"/>
        <v>BI 18+</v>
      </c>
      <c r="J77" s="3" t="s">
        <v>496</v>
      </c>
      <c r="K77" s="68">
        <v>4.0999999999999996</v>
      </c>
      <c r="L77" s="68">
        <v>0.3</v>
      </c>
      <c r="M77" s="254">
        <f t="shared" si="9"/>
        <v>3.8</v>
      </c>
      <c r="N77" s="4">
        <v>1</v>
      </c>
      <c r="O77" s="256" t="str">
        <f t="shared" si="10"/>
        <v/>
      </c>
      <c r="P77" s="126" t="str">
        <f t="shared" si="11"/>
        <v/>
      </c>
      <c r="Q77" s="4"/>
      <c r="R77" s="4"/>
      <c r="S77" s="62">
        <v>45367</v>
      </c>
      <c r="T77" s="3" t="s">
        <v>497</v>
      </c>
    </row>
    <row r="78" spans="1:20">
      <c r="A78" s="113" t="str">
        <f t="shared" si="6"/>
        <v>Duet C 29-34</v>
      </c>
      <c r="B78" s="115" t="str">
        <f t="shared" si="7"/>
        <v>Duet C 29-34</v>
      </c>
      <c r="C78" s="4">
        <v>1</v>
      </c>
      <c r="D78" s="366" t="s">
        <v>376</v>
      </c>
      <c r="E78" s="366" t="s">
        <v>425</v>
      </c>
      <c r="F78" s="366" t="s">
        <v>9</v>
      </c>
      <c r="G78" s="366" t="s">
        <v>2</v>
      </c>
      <c r="H78" s="366" t="s">
        <v>492</v>
      </c>
      <c r="I78" s="253" t="str">
        <f t="shared" si="8"/>
        <v>C 29-34</v>
      </c>
      <c r="J78" s="3" t="s">
        <v>494</v>
      </c>
      <c r="K78" s="68">
        <v>2.8</v>
      </c>
      <c r="L78" s="68">
        <v>0.4</v>
      </c>
      <c r="M78" s="254">
        <f t="shared" si="9"/>
        <v>2.4</v>
      </c>
      <c r="N78" s="4">
        <v>1</v>
      </c>
      <c r="O78" s="256" t="str">
        <f t="shared" si="10"/>
        <v/>
      </c>
      <c r="P78" s="126" t="str">
        <f t="shared" si="11"/>
        <v/>
      </c>
      <c r="Q78" s="4"/>
      <c r="R78" s="4"/>
      <c r="S78" s="62">
        <v>45367</v>
      </c>
      <c r="T78" s="3" t="s">
        <v>497</v>
      </c>
    </row>
    <row r="79" spans="1:20" s="404" customFormat="1">
      <c r="A79" s="393" t="str">
        <f t="shared" si="6"/>
        <v>Duet BA 29-34</v>
      </c>
      <c r="B79" s="394" t="str">
        <f t="shared" si="7"/>
        <v>Duet BA 29-34</v>
      </c>
      <c r="C79" s="395">
        <v>1</v>
      </c>
      <c r="D79" s="405" t="s">
        <v>380</v>
      </c>
      <c r="E79" s="405" t="s">
        <v>422</v>
      </c>
      <c r="F79" s="405" t="s">
        <v>9</v>
      </c>
      <c r="G79" s="405" t="s">
        <v>39</v>
      </c>
      <c r="H79" s="405" t="s">
        <v>492</v>
      </c>
      <c r="I79" s="397" t="str">
        <f t="shared" si="8"/>
        <v>BA 29-34</v>
      </c>
      <c r="J79" s="398" t="s">
        <v>494</v>
      </c>
      <c r="K79" s="399"/>
      <c r="L79" s="399"/>
      <c r="M79" s="400">
        <f t="shared" si="9"/>
        <v>0</v>
      </c>
      <c r="N79" s="395"/>
      <c r="O79" s="401" t="str">
        <f t="shared" si="10"/>
        <v/>
      </c>
      <c r="P79" s="402" t="str">
        <f t="shared" si="11"/>
        <v/>
      </c>
      <c r="Q79" s="395"/>
      <c r="R79" s="395"/>
      <c r="S79" s="403">
        <v>45367</v>
      </c>
      <c r="T79" s="398" t="s">
        <v>497</v>
      </c>
    </row>
    <row r="80" spans="1:20">
      <c r="A80" s="113" t="str">
        <f t="shared" si="6"/>
        <v>Duet BN 23-28</v>
      </c>
      <c r="B80" s="115" t="str">
        <f t="shared" si="7"/>
        <v>Duet BN 23-28</v>
      </c>
      <c r="C80" s="4">
        <v>2</v>
      </c>
      <c r="D80" s="366" t="s">
        <v>377</v>
      </c>
      <c r="E80" s="366" t="s">
        <v>499</v>
      </c>
      <c r="F80" s="366" t="s">
        <v>9</v>
      </c>
      <c r="G80" s="366" t="s">
        <v>3</v>
      </c>
      <c r="H80" s="366" t="s">
        <v>493</v>
      </c>
      <c r="I80" s="253" t="str">
        <f t="shared" si="8"/>
        <v>BN 23-28</v>
      </c>
      <c r="J80" s="3" t="s">
        <v>495</v>
      </c>
      <c r="K80" s="68">
        <v>3.3</v>
      </c>
      <c r="L80" s="68">
        <v>0</v>
      </c>
      <c r="M80" s="254">
        <f t="shared" si="9"/>
        <v>3.3</v>
      </c>
      <c r="N80" s="4">
        <v>3</v>
      </c>
      <c r="O80" s="256" t="str">
        <f t="shared" si="10"/>
        <v/>
      </c>
      <c r="P80" s="126" t="str">
        <f t="shared" si="11"/>
        <v/>
      </c>
      <c r="Q80" s="4"/>
      <c r="R80" s="4"/>
      <c r="S80" s="62">
        <v>45367</v>
      </c>
      <c r="T80" s="3" t="s">
        <v>497</v>
      </c>
    </row>
    <row r="81" spans="1:20">
      <c r="A81" s="113" t="str">
        <f t="shared" si="6"/>
        <v>Duet BN 23-28</v>
      </c>
      <c r="B81" s="115" t="str">
        <f t="shared" si="7"/>
        <v>Duet BN 23-28</v>
      </c>
      <c r="C81" s="4">
        <v>2</v>
      </c>
      <c r="D81" s="366" t="s">
        <v>379</v>
      </c>
      <c r="E81" s="366" t="s">
        <v>422</v>
      </c>
      <c r="F81" s="366" t="s">
        <v>9</v>
      </c>
      <c r="G81" s="366" t="s">
        <v>3</v>
      </c>
      <c r="H81" s="366" t="s">
        <v>493</v>
      </c>
      <c r="I81" s="253" t="str">
        <f t="shared" si="8"/>
        <v>BN 23-28</v>
      </c>
      <c r="J81" s="3" t="s">
        <v>495</v>
      </c>
      <c r="K81" s="68">
        <v>4.3</v>
      </c>
      <c r="L81" s="68">
        <v>0.1</v>
      </c>
      <c r="M81" s="254">
        <f t="shared" si="9"/>
        <v>4.2</v>
      </c>
      <c r="N81" s="4">
        <v>1</v>
      </c>
      <c r="O81" s="256" t="str">
        <f t="shared" si="10"/>
        <v>MOVE UP</v>
      </c>
      <c r="P81" s="126" t="str">
        <f t="shared" si="11"/>
        <v>MOVE UP</v>
      </c>
      <c r="Q81" s="4"/>
      <c r="R81" s="4"/>
      <c r="S81" s="62">
        <v>45367</v>
      </c>
      <c r="T81" s="3" t="s">
        <v>497</v>
      </c>
    </row>
    <row r="82" spans="1:20">
      <c r="A82" s="113" t="str">
        <f t="shared" si="6"/>
        <v>Duet BN 23-28</v>
      </c>
      <c r="B82" s="115" t="str">
        <f t="shared" si="7"/>
        <v>Duet BN 23-28</v>
      </c>
      <c r="C82" s="4">
        <v>2</v>
      </c>
      <c r="D82" s="366" t="s">
        <v>381</v>
      </c>
      <c r="E82" s="366" t="s">
        <v>422</v>
      </c>
      <c r="F82" s="366" t="s">
        <v>9</v>
      </c>
      <c r="G82" s="366" t="s">
        <v>3</v>
      </c>
      <c r="H82" s="366" t="s">
        <v>493</v>
      </c>
      <c r="I82" s="253" t="str">
        <f t="shared" si="8"/>
        <v>BN 23-28</v>
      </c>
      <c r="J82" s="3" t="s">
        <v>495</v>
      </c>
      <c r="K82" s="68">
        <v>3.8</v>
      </c>
      <c r="L82" s="68">
        <v>0.2</v>
      </c>
      <c r="M82" s="254">
        <f t="shared" si="9"/>
        <v>3.5999999999999996</v>
      </c>
      <c r="N82" s="4">
        <v>2</v>
      </c>
      <c r="O82" s="256" t="str">
        <f t="shared" si="10"/>
        <v>MOVE UP</v>
      </c>
      <c r="P82" s="126" t="str">
        <f t="shared" si="11"/>
        <v>MOVE UP</v>
      </c>
      <c r="Q82" s="4"/>
      <c r="R82" s="4"/>
      <c r="S82" s="62">
        <v>45367</v>
      </c>
      <c r="T82" s="3" t="s">
        <v>497</v>
      </c>
    </row>
    <row r="83" spans="1:20">
      <c r="A83" s="113" t="str">
        <f t="shared" si="6"/>
        <v>2 Baton BN 12-14</v>
      </c>
      <c r="B83" s="115" t="str">
        <f t="shared" si="7"/>
        <v>2 Baton BN 12-14</v>
      </c>
      <c r="C83" s="4">
        <v>1</v>
      </c>
      <c r="D83" s="365" t="s">
        <v>341</v>
      </c>
      <c r="E83" s="365" t="str">
        <f>VLOOKUP(D83,'Athlete List'!A$2:B$122,2,FALSE)</f>
        <v>ETIN</v>
      </c>
      <c r="F83" s="365" t="s">
        <v>7</v>
      </c>
      <c r="G83" s="365" t="s">
        <v>3</v>
      </c>
      <c r="H83" s="365" t="s">
        <v>485</v>
      </c>
      <c r="I83" s="253" t="str">
        <f t="shared" si="8"/>
        <v>BN 12-14</v>
      </c>
      <c r="J83" s="3" t="s">
        <v>494</v>
      </c>
      <c r="K83" s="68">
        <v>3.2</v>
      </c>
      <c r="L83" s="68">
        <v>0.2</v>
      </c>
      <c r="M83" s="254">
        <f t="shared" si="9"/>
        <v>3</v>
      </c>
      <c r="N83" s="4">
        <v>2</v>
      </c>
      <c r="O83" s="256" t="str">
        <f t="shared" si="10"/>
        <v/>
      </c>
      <c r="P83" s="126" t="str">
        <f t="shared" si="11"/>
        <v/>
      </c>
      <c r="Q83" s="4"/>
      <c r="R83" s="4"/>
      <c r="S83" s="62">
        <v>45367</v>
      </c>
      <c r="T83" s="3" t="s">
        <v>497</v>
      </c>
    </row>
    <row r="84" spans="1:20">
      <c r="A84" s="113" t="str">
        <f t="shared" si="6"/>
        <v>2 Baton BN 12-14</v>
      </c>
      <c r="B84" s="115" t="str">
        <f t="shared" si="7"/>
        <v>2 Baton BN 12-14</v>
      </c>
      <c r="C84" s="4">
        <v>1</v>
      </c>
      <c r="D84" s="365" t="s">
        <v>355</v>
      </c>
      <c r="E84" s="365" t="str">
        <f>VLOOKUP(D84,'Athlete List'!A$2:B$122,2,FALSE)</f>
        <v>ETIN</v>
      </c>
      <c r="F84" s="365" t="s">
        <v>7</v>
      </c>
      <c r="G84" s="365" t="s">
        <v>3</v>
      </c>
      <c r="H84" s="365" t="s">
        <v>485</v>
      </c>
      <c r="I84" s="253" t="str">
        <f t="shared" si="8"/>
        <v>BN 12-14</v>
      </c>
      <c r="J84" s="3" t="s">
        <v>494</v>
      </c>
      <c r="K84" s="68">
        <v>3.7</v>
      </c>
      <c r="L84" s="68">
        <v>0.1</v>
      </c>
      <c r="M84" s="254">
        <f t="shared" si="9"/>
        <v>3.6</v>
      </c>
      <c r="N84" s="4">
        <v>1</v>
      </c>
      <c r="O84" s="256" t="str">
        <f t="shared" si="10"/>
        <v>MOVE UP</v>
      </c>
      <c r="P84" s="126" t="str">
        <f t="shared" si="11"/>
        <v>MOVE UP</v>
      </c>
      <c r="Q84" s="4"/>
      <c r="R84" s="4"/>
      <c r="S84" s="62">
        <v>45367</v>
      </c>
      <c r="T84" s="3" t="s">
        <v>497</v>
      </c>
    </row>
    <row r="85" spans="1:20">
      <c r="A85" s="113" t="str">
        <f t="shared" si="6"/>
        <v>2 Baton BN 12-14</v>
      </c>
      <c r="B85" s="115" t="str">
        <f t="shared" si="7"/>
        <v>2 Baton BN 12-14</v>
      </c>
      <c r="C85" s="4">
        <v>1</v>
      </c>
      <c r="D85" s="365" t="s">
        <v>272</v>
      </c>
      <c r="E85" s="365" t="str">
        <f>VLOOKUP(D85,'Athlete List'!A$2:B$122,2,FALSE)</f>
        <v>ATLK</v>
      </c>
      <c r="F85" s="365" t="s">
        <v>7</v>
      </c>
      <c r="G85" s="365" t="s">
        <v>3</v>
      </c>
      <c r="H85" s="365" t="s">
        <v>485</v>
      </c>
      <c r="I85" s="253" t="str">
        <f t="shared" si="8"/>
        <v>BN 12-14</v>
      </c>
      <c r="J85" s="3" t="s">
        <v>494</v>
      </c>
      <c r="K85" s="68">
        <v>3</v>
      </c>
      <c r="L85" s="68">
        <v>0.8</v>
      </c>
      <c r="M85" s="254">
        <f t="shared" si="9"/>
        <v>2.2000000000000002</v>
      </c>
      <c r="N85" s="4">
        <v>3</v>
      </c>
      <c r="O85" s="256" t="str">
        <f t="shared" si="10"/>
        <v/>
      </c>
      <c r="P85" s="126" t="str">
        <f t="shared" si="11"/>
        <v/>
      </c>
      <c r="Q85" s="4"/>
      <c r="R85" s="4"/>
      <c r="S85" s="62">
        <v>45367</v>
      </c>
      <c r="T85" s="3" t="s">
        <v>497</v>
      </c>
    </row>
    <row r="86" spans="1:20">
      <c r="A86" s="113" t="str">
        <f t="shared" si="6"/>
        <v>2 Baton BI 15-17</v>
      </c>
      <c r="B86" s="115" t="str">
        <f t="shared" si="7"/>
        <v>2 Baton BI 15-17</v>
      </c>
      <c r="C86" s="4">
        <v>1</v>
      </c>
      <c r="D86" s="366" t="s">
        <v>463</v>
      </c>
      <c r="E86" s="366" t="str">
        <f>VLOOKUP(D86,'Athlete List'!A$2:B$122,2,FALSE)</f>
        <v>ATLK</v>
      </c>
      <c r="F86" s="366" t="s">
        <v>7</v>
      </c>
      <c r="G86" s="366" t="s">
        <v>4</v>
      </c>
      <c r="H86" s="366" t="s">
        <v>487</v>
      </c>
      <c r="I86" s="253" t="str">
        <f t="shared" si="8"/>
        <v>BI 15-17</v>
      </c>
      <c r="J86" s="3" t="s">
        <v>494</v>
      </c>
      <c r="K86" s="68">
        <v>3.8</v>
      </c>
      <c r="L86" s="68">
        <v>0.5</v>
      </c>
      <c r="M86" s="254">
        <f t="shared" si="9"/>
        <v>3.3</v>
      </c>
      <c r="N86" s="4">
        <v>3</v>
      </c>
      <c r="O86" s="256" t="str">
        <f t="shared" si="10"/>
        <v/>
      </c>
      <c r="P86" s="126" t="str">
        <f t="shared" si="11"/>
        <v/>
      </c>
      <c r="Q86" s="4"/>
      <c r="R86" s="4"/>
      <c r="S86" s="62">
        <v>45367</v>
      </c>
      <c r="T86" s="3" t="s">
        <v>497</v>
      </c>
    </row>
    <row r="87" spans="1:20">
      <c r="A87" s="113" t="str">
        <f t="shared" si="6"/>
        <v>2 Baton BI 15-17</v>
      </c>
      <c r="B87" s="115" t="str">
        <f t="shared" si="7"/>
        <v>2 Baton BI 15-17</v>
      </c>
      <c r="C87" s="4">
        <v>1</v>
      </c>
      <c r="D87" s="366" t="s">
        <v>285</v>
      </c>
      <c r="E87" s="366" t="str">
        <f>VLOOKUP(D87,'Athlete List'!A$2:B$122,2,FALSE)</f>
        <v>ATLK</v>
      </c>
      <c r="F87" s="366" t="s">
        <v>7</v>
      </c>
      <c r="G87" s="366" t="s">
        <v>4</v>
      </c>
      <c r="H87" s="366" t="s">
        <v>487</v>
      </c>
      <c r="I87" s="253" t="str">
        <f t="shared" si="8"/>
        <v>BI 15-17</v>
      </c>
      <c r="J87" s="3" t="s">
        <v>494</v>
      </c>
      <c r="K87" s="68">
        <v>4.2</v>
      </c>
      <c r="L87" s="68">
        <v>0.4</v>
      </c>
      <c r="M87" s="254">
        <f t="shared" si="9"/>
        <v>3.8000000000000003</v>
      </c>
      <c r="N87" s="4">
        <v>1</v>
      </c>
      <c r="O87" s="256" t="str">
        <f t="shared" si="10"/>
        <v/>
      </c>
      <c r="P87" s="126" t="str">
        <f t="shared" si="11"/>
        <v/>
      </c>
      <c r="Q87" s="4"/>
      <c r="R87" s="4"/>
      <c r="S87" s="62">
        <v>45367</v>
      </c>
      <c r="T87" s="3" t="s">
        <v>497</v>
      </c>
    </row>
    <row r="88" spans="1:20">
      <c r="A88" s="113" t="str">
        <f t="shared" si="6"/>
        <v>2 Baton BI 15-17</v>
      </c>
      <c r="B88" s="115" t="str">
        <f t="shared" si="7"/>
        <v>2 Baton BI 15-17</v>
      </c>
      <c r="C88" s="4">
        <v>1</v>
      </c>
      <c r="D88" s="366" t="s">
        <v>281</v>
      </c>
      <c r="E88" s="366" t="str">
        <f>VLOOKUP(D88,'Athlete List'!A$2:B$122,2,FALSE)</f>
        <v>ETIN</v>
      </c>
      <c r="F88" s="366" t="s">
        <v>7</v>
      </c>
      <c r="G88" s="366" t="s">
        <v>4</v>
      </c>
      <c r="H88" s="366" t="s">
        <v>487</v>
      </c>
      <c r="I88" s="253" t="str">
        <f t="shared" si="8"/>
        <v>BI 15-17</v>
      </c>
      <c r="J88" s="3" t="s">
        <v>494</v>
      </c>
      <c r="K88" s="68">
        <v>3.6</v>
      </c>
      <c r="L88" s="68">
        <v>0.7</v>
      </c>
      <c r="M88" s="254">
        <f t="shared" si="9"/>
        <v>2.9000000000000004</v>
      </c>
      <c r="N88" s="4">
        <v>4</v>
      </c>
      <c r="O88" s="256" t="str">
        <f t="shared" si="10"/>
        <v/>
      </c>
      <c r="P88" s="126" t="str">
        <f t="shared" si="11"/>
        <v/>
      </c>
      <c r="Q88" s="4"/>
      <c r="R88" s="4"/>
      <c r="S88" s="62">
        <v>45367</v>
      </c>
      <c r="T88" s="3" t="s">
        <v>497</v>
      </c>
    </row>
    <row r="89" spans="1:20">
      <c r="A89" s="113" t="str">
        <f t="shared" si="6"/>
        <v>2 Baton BI 15-17</v>
      </c>
      <c r="B89" s="115" t="str">
        <f t="shared" si="7"/>
        <v>2 Baton BI 15-17</v>
      </c>
      <c r="C89" s="4">
        <v>1</v>
      </c>
      <c r="D89" s="366" t="s">
        <v>289</v>
      </c>
      <c r="E89" s="366" t="str">
        <f>VLOOKUP(D89,'Athlete List'!A$2:B$122,2,FALSE)</f>
        <v>ATLK</v>
      </c>
      <c r="F89" s="366" t="s">
        <v>7</v>
      </c>
      <c r="G89" s="366" t="s">
        <v>4</v>
      </c>
      <c r="H89" s="366" t="s">
        <v>487</v>
      </c>
      <c r="I89" s="253" t="str">
        <f t="shared" si="8"/>
        <v>BI 15-17</v>
      </c>
      <c r="J89" s="3" t="s">
        <v>494</v>
      </c>
      <c r="K89" s="68">
        <v>4</v>
      </c>
      <c r="L89" s="68">
        <v>0.3</v>
      </c>
      <c r="M89" s="254">
        <f t="shared" si="9"/>
        <v>3.7</v>
      </c>
      <c r="N89" s="4">
        <v>2</v>
      </c>
      <c r="O89" s="256" t="str">
        <f t="shared" si="10"/>
        <v/>
      </c>
      <c r="P89" s="126" t="str">
        <f t="shared" si="11"/>
        <v/>
      </c>
      <c r="Q89" s="4"/>
      <c r="R89" s="4"/>
      <c r="S89" s="62">
        <v>45367</v>
      </c>
      <c r="T89" s="3" t="s">
        <v>497</v>
      </c>
    </row>
    <row r="90" spans="1:20">
      <c r="A90" s="113" t="str">
        <f t="shared" si="6"/>
        <v>2 Baton BI 18+</v>
      </c>
      <c r="B90" s="115" t="str">
        <f t="shared" si="7"/>
        <v>2 Baton BI 18+</v>
      </c>
      <c r="C90" s="4">
        <v>1</v>
      </c>
      <c r="D90" s="365" t="s">
        <v>263</v>
      </c>
      <c r="E90" s="365" t="str">
        <f>VLOOKUP(D90,'Athlete List'!A$2:B$122,2,FALSE)</f>
        <v>EXP</v>
      </c>
      <c r="F90" s="365" t="s">
        <v>7</v>
      </c>
      <c r="G90" s="365" t="s">
        <v>4</v>
      </c>
      <c r="H90" s="365" t="s">
        <v>488</v>
      </c>
      <c r="I90" s="253" t="str">
        <f t="shared" si="8"/>
        <v>BI 18+</v>
      </c>
      <c r="J90" s="3" t="s">
        <v>494</v>
      </c>
      <c r="K90" s="68">
        <v>3.5</v>
      </c>
      <c r="L90" s="68">
        <v>0.4</v>
      </c>
      <c r="M90" s="254">
        <f t="shared" si="9"/>
        <v>3.1</v>
      </c>
      <c r="N90" s="4">
        <v>2</v>
      </c>
      <c r="O90" s="256" t="str">
        <f t="shared" si="10"/>
        <v/>
      </c>
      <c r="P90" s="126" t="str">
        <f t="shared" si="11"/>
        <v/>
      </c>
      <c r="Q90" s="4"/>
      <c r="R90" s="4"/>
      <c r="S90" s="62">
        <v>45367</v>
      </c>
      <c r="T90" s="3" t="s">
        <v>497</v>
      </c>
    </row>
    <row r="91" spans="1:20">
      <c r="A91" s="113" t="str">
        <f t="shared" si="6"/>
        <v>2 Baton BI 18+</v>
      </c>
      <c r="B91" s="115" t="str">
        <f t="shared" si="7"/>
        <v>2 Baton BI 18+</v>
      </c>
      <c r="C91" s="4">
        <v>1</v>
      </c>
      <c r="D91" s="365" t="s">
        <v>304</v>
      </c>
      <c r="E91" s="365" t="str">
        <f>VLOOKUP(D91,'Athlete List'!A$2:B$122,2,FALSE)</f>
        <v>ATLK</v>
      </c>
      <c r="F91" s="365" t="s">
        <v>7</v>
      </c>
      <c r="G91" s="365" t="s">
        <v>4</v>
      </c>
      <c r="H91" s="365" t="s">
        <v>488</v>
      </c>
      <c r="I91" s="253" t="str">
        <f t="shared" si="8"/>
        <v>BI 18+</v>
      </c>
      <c r="J91" s="3" t="s">
        <v>494</v>
      </c>
      <c r="K91" s="68">
        <v>4.8</v>
      </c>
      <c r="L91" s="68">
        <v>0.1</v>
      </c>
      <c r="M91" s="254">
        <f t="shared" si="9"/>
        <v>4.7</v>
      </c>
      <c r="N91" s="4">
        <v>1</v>
      </c>
      <c r="O91" s="256" t="str">
        <f t="shared" si="10"/>
        <v/>
      </c>
      <c r="P91" s="126" t="str">
        <f t="shared" si="11"/>
        <v/>
      </c>
      <c r="Q91" s="4"/>
      <c r="R91" s="4"/>
      <c r="S91" s="62">
        <v>45367</v>
      </c>
      <c r="T91" s="3" t="s">
        <v>497</v>
      </c>
    </row>
    <row r="92" spans="1:20">
      <c r="A92" s="113" t="str">
        <f t="shared" si="6"/>
        <v>2 Baton C 9-11</v>
      </c>
      <c r="B92" s="115" t="str">
        <f t="shared" si="7"/>
        <v>2 Baton C 9-11</v>
      </c>
      <c r="C92" s="4">
        <v>2</v>
      </c>
      <c r="D92" s="366" t="s">
        <v>332</v>
      </c>
      <c r="E92" s="366" t="str">
        <f>VLOOKUP(D92,'Athlete List'!A$2:B$122,2,FALSE)</f>
        <v>STAR</v>
      </c>
      <c r="F92" s="366" t="s">
        <v>7</v>
      </c>
      <c r="G92" s="366" t="s">
        <v>2</v>
      </c>
      <c r="H92" s="366" t="s">
        <v>489</v>
      </c>
      <c r="I92" s="253" t="str">
        <f t="shared" si="8"/>
        <v>C 9-11</v>
      </c>
      <c r="J92" s="3" t="s">
        <v>495</v>
      </c>
      <c r="K92" s="68"/>
      <c r="L92" s="68"/>
      <c r="M92" s="26"/>
      <c r="N92" s="4"/>
      <c r="O92" s="256" t="str">
        <f t="shared" si="10"/>
        <v/>
      </c>
      <c r="P92" s="126" t="str">
        <f t="shared" si="11"/>
        <v/>
      </c>
      <c r="Q92" s="361" t="s">
        <v>78</v>
      </c>
      <c r="R92" s="4"/>
      <c r="S92" s="62">
        <v>45367</v>
      </c>
      <c r="T92" s="3" t="s">
        <v>497</v>
      </c>
    </row>
    <row r="93" spans="1:20">
      <c r="A93" s="113" t="str">
        <f t="shared" si="6"/>
        <v>2 Baton C 9-11</v>
      </c>
      <c r="B93" s="115" t="str">
        <f t="shared" si="7"/>
        <v>2 Baton C 9-11</v>
      </c>
      <c r="C93" s="4">
        <v>2</v>
      </c>
      <c r="D93" s="366" t="s">
        <v>243</v>
      </c>
      <c r="E93" s="366" t="str">
        <f>VLOOKUP(D93,'Athlete List'!A$2:B$122,2,FALSE)</f>
        <v>ATLK</v>
      </c>
      <c r="F93" s="366" t="s">
        <v>7</v>
      </c>
      <c r="G93" s="366" t="s">
        <v>2</v>
      </c>
      <c r="H93" s="366" t="s">
        <v>489</v>
      </c>
      <c r="I93" s="253" t="str">
        <f t="shared" si="8"/>
        <v>C 9-11</v>
      </c>
      <c r="J93" s="3" t="s">
        <v>495</v>
      </c>
      <c r="K93" s="68"/>
      <c r="L93" s="68"/>
      <c r="M93" s="26"/>
      <c r="N93" s="4"/>
      <c r="O93" s="256" t="str">
        <f t="shared" si="10"/>
        <v/>
      </c>
      <c r="P93" s="126" t="str">
        <f t="shared" si="11"/>
        <v/>
      </c>
      <c r="Q93" s="361" t="s">
        <v>78</v>
      </c>
      <c r="R93" s="4"/>
      <c r="S93" s="62">
        <v>45367</v>
      </c>
      <c r="T93" s="3" t="s">
        <v>497</v>
      </c>
    </row>
    <row r="94" spans="1:20">
      <c r="A94" s="113" t="str">
        <f t="shared" si="6"/>
        <v>2 Baton C 12-14</v>
      </c>
      <c r="B94" s="115" t="str">
        <f t="shared" si="7"/>
        <v>2 Baton C 12-14</v>
      </c>
      <c r="C94" s="4">
        <v>2</v>
      </c>
      <c r="D94" s="365" t="s">
        <v>346</v>
      </c>
      <c r="E94" s="365" t="str">
        <f>VLOOKUP(D94,'Athlete List'!A$2:B$122,2,FALSE)</f>
        <v>ETIN</v>
      </c>
      <c r="F94" s="365" t="s">
        <v>7</v>
      </c>
      <c r="G94" s="365" t="s">
        <v>2</v>
      </c>
      <c r="H94" s="365" t="s">
        <v>485</v>
      </c>
      <c r="I94" s="253" t="str">
        <f t="shared" si="8"/>
        <v>C 12-14</v>
      </c>
      <c r="J94" s="3" t="s">
        <v>495</v>
      </c>
      <c r="K94" s="68">
        <v>2</v>
      </c>
      <c r="L94" s="68">
        <v>0.7</v>
      </c>
      <c r="M94" s="254">
        <f t="shared" si="9"/>
        <v>1.3</v>
      </c>
      <c r="N94" s="4">
        <v>4</v>
      </c>
      <c r="O94" s="256" t="str">
        <f t="shared" si="10"/>
        <v/>
      </c>
      <c r="P94" s="126" t="str">
        <f t="shared" si="11"/>
        <v/>
      </c>
      <c r="Q94" s="4"/>
      <c r="R94" s="4"/>
      <c r="S94" s="62">
        <v>45367</v>
      </c>
      <c r="T94" s="3" t="s">
        <v>497</v>
      </c>
    </row>
    <row r="95" spans="1:20">
      <c r="A95" s="113" t="str">
        <f t="shared" si="6"/>
        <v>2 Baton C 12-14</v>
      </c>
      <c r="B95" s="115" t="str">
        <f t="shared" si="7"/>
        <v>2 Baton C 12-14</v>
      </c>
      <c r="C95" s="4">
        <v>2</v>
      </c>
      <c r="D95" s="365" t="s">
        <v>340</v>
      </c>
      <c r="E95" s="365" t="str">
        <f>VLOOKUP(D95,'Athlete List'!A$2:B$122,2,FALSE)</f>
        <v>ATLK</v>
      </c>
      <c r="F95" s="365" t="s">
        <v>7</v>
      </c>
      <c r="G95" s="365" t="s">
        <v>2</v>
      </c>
      <c r="H95" s="365" t="s">
        <v>485</v>
      </c>
      <c r="I95" s="253" t="str">
        <f t="shared" si="8"/>
        <v>C 12-14</v>
      </c>
      <c r="J95" s="3" t="s">
        <v>495</v>
      </c>
      <c r="K95" s="68">
        <v>1.8</v>
      </c>
      <c r="L95" s="68">
        <v>0.3</v>
      </c>
      <c r="M95" s="254">
        <f t="shared" si="9"/>
        <v>1.5</v>
      </c>
      <c r="N95" s="4">
        <v>3</v>
      </c>
      <c r="O95" s="256" t="str">
        <f t="shared" si="10"/>
        <v/>
      </c>
      <c r="P95" s="126" t="str">
        <f t="shared" si="11"/>
        <v/>
      </c>
      <c r="Q95" s="4"/>
      <c r="R95" s="4"/>
      <c r="S95" s="62">
        <v>45367</v>
      </c>
      <c r="T95" s="3" t="s">
        <v>497</v>
      </c>
    </row>
    <row r="96" spans="1:20">
      <c r="A96" s="113" t="str">
        <f t="shared" si="6"/>
        <v>2 Baton C 12-14</v>
      </c>
      <c r="B96" s="115" t="str">
        <f t="shared" si="7"/>
        <v>2 Baton C 12-14</v>
      </c>
      <c r="C96" s="4">
        <v>2</v>
      </c>
      <c r="D96" s="365" t="s">
        <v>342</v>
      </c>
      <c r="E96" s="365" t="str">
        <f>VLOOKUP(D96,'Athlete List'!A$2:B$122,2,FALSE)</f>
        <v>ATLK</v>
      </c>
      <c r="F96" s="365" t="s">
        <v>7</v>
      </c>
      <c r="G96" s="365" t="s">
        <v>2</v>
      </c>
      <c r="H96" s="365" t="s">
        <v>485</v>
      </c>
      <c r="I96" s="253" t="str">
        <f t="shared" si="8"/>
        <v>C 12-14</v>
      </c>
      <c r="J96" s="3" t="s">
        <v>495</v>
      </c>
      <c r="K96" s="68">
        <v>2.2999999999999998</v>
      </c>
      <c r="L96" s="68">
        <v>0.3</v>
      </c>
      <c r="M96" s="254">
        <f t="shared" si="9"/>
        <v>1.9999999999999998</v>
      </c>
      <c r="N96" s="4">
        <v>2</v>
      </c>
      <c r="O96" s="256" t="str">
        <f t="shared" si="10"/>
        <v/>
      </c>
      <c r="P96" s="126" t="str">
        <f t="shared" si="11"/>
        <v/>
      </c>
      <c r="Q96" s="4"/>
      <c r="R96" s="4"/>
      <c r="S96" s="62">
        <v>45367</v>
      </c>
      <c r="T96" s="3" t="s">
        <v>497</v>
      </c>
    </row>
    <row r="97" spans="1:20">
      <c r="A97" s="113" t="str">
        <f t="shared" si="6"/>
        <v>2 Baton C 12-14</v>
      </c>
      <c r="B97" s="115" t="str">
        <f t="shared" si="7"/>
        <v>2 Baton C 12-14</v>
      </c>
      <c r="C97" s="4">
        <v>2</v>
      </c>
      <c r="D97" s="365" t="s">
        <v>338</v>
      </c>
      <c r="E97" s="365" t="str">
        <f>VLOOKUP(D97,'Athlete List'!A$2:B$122,2,FALSE)</f>
        <v>ATLK</v>
      </c>
      <c r="F97" s="365" t="s">
        <v>7</v>
      </c>
      <c r="G97" s="365" t="s">
        <v>2</v>
      </c>
      <c r="H97" s="365" t="s">
        <v>485</v>
      </c>
      <c r="I97" s="253" t="str">
        <f t="shared" si="8"/>
        <v>C 12-14</v>
      </c>
      <c r="J97" s="3" t="s">
        <v>495</v>
      </c>
      <c r="K97" s="68">
        <v>2.4</v>
      </c>
      <c r="L97" s="68">
        <v>0.3</v>
      </c>
      <c r="M97" s="254">
        <f t="shared" si="9"/>
        <v>2.1</v>
      </c>
      <c r="N97" s="4">
        <v>1</v>
      </c>
      <c r="O97" s="256" t="str">
        <f t="shared" si="10"/>
        <v/>
      </c>
      <c r="P97" s="126" t="str">
        <f t="shared" si="11"/>
        <v/>
      </c>
      <c r="Q97" s="4"/>
      <c r="R97" s="4"/>
      <c r="S97" s="62">
        <v>45367</v>
      </c>
      <c r="T97" s="3" t="s">
        <v>497</v>
      </c>
    </row>
    <row r="98" spans="1:20" s="404" customFormat="1">
      <c r="A98" s="393" t="str">
        <f t="shared" si="6"/>
        <v>2 Baton BA 15-17</v>
      </c>
      <c r="B98" s="394" t="str">
        <f t="shared" si="7"/>
        <v>2 Baton BA 15-17</v>
      </c>
      <c r="C98" s="395">
        <v>2</v>
      </c>
      <c r="D98" s="396" t="s">
        <v>301</v>
      </c>
      <c r="E98" s="396" t="str">
        <f>VLOOKUP(D98,'Athlete List'!A$2:B$122,2,FALSE)</f>
        <v>ATLK</v>
      </c>
      <c r="F98" s="396" t="s">
        <v>7</v>
      </c>
      <c r="G98" s="396" t="s">
        <v>39</v>
      </c>
      <c r="H98" s="396" t="s">
        <v>487</v>
      </c>
      <c r="I98" s="397" t="str">
        <f t="shared" si="8"/>
        <v>BA 15-17</v>
      </c>
      <c r="J98" s="398" t="s">
        <v>495</v>
      </c>
      <c r="K98" s="399"/>
      <c r="L98" s="399"/>
      <c r="M98" s="400">
        <f t="shared" si="9"/>
        <v>0</v>
      </c>
      <c r="N98" s="395"/>
      <c r="O98" s="401" t="str">
        <f t="shared" si="10"/>
        <v/>
      </c>
      <c r="P98" s="402" t="str">
        <f t="shared" si="11"/>
        <v/>
      </c>
      <c r="Q98" s="395"/>
      <c r="R98" s="395"/>
      <c r="S98" s="403">
        <v>45367</v>
      </c>
      <c r="T98" s="398" t="s">
        <v>497</v>
      </c>
    </row>
    <row r="99" spans="1:20">
      <c r="A99" s="113" t="str">
        <f t="shared" si="6"/>
        <v>2 Baton BA 15-17</v>
      </c>
      <c r="B99" s="115" t="str">
        <f t="shared" si="7"/>
        <v>2 Baton BA 15-17</v>
      </c>
      <c r="C99" s="4">
        <v>2</v>
      </c>
      <c r="D99" s="366" t="s">
        <v>302</v>
      </c>
      <c r="E99" s="366" t="str">
        <f>VLOOKUP(D99,'Athlete List'!A$2:B$122,2,FALSE)</f>
        <v>ATLK</v>
      </c>
      <c r="F99" s="366" t="s">
        <v>7</v>
      </c>
      <c r="G99" s="366" t="s">
        <v>39</v>
      </c>
      <c r="H99" s="366" t="s">
        <v>487</v>
      </c>
      <c r="I99" s="253" t="str">
        <f t="shared" si="8"/>
        <v>BA 15-17</v>
      </c>
      <c r="J99" s="3" t="s">
        <v>495</v>
      </c>
      <c r="K99" s="68">
        <v>5.5</v>
      </c>
      <c r="L99" s="68">
        <v>0.6</v>
      </c>
      <c r="M99" s="254">
        <f t="shared" si="9"/>
        <v>4.9000000000000004</v>
      </c>
      <c r="N99" s="4">
        <v>1</v>
      </c>
      <c r="O99" s="256" t="str">
        <f t="shared" si="10"/>
        <v/>
      </c>
      <c r="P99" s="126" t="str">
        <f t="shared" si="11"/>
        <v/>
      </c>
      <c r="Q99" s="4"/>
      <c r="R99" s="4"/>
      <c r="S99" s="62">
        <v>45367</v>
      </c>
      <c r="T99" s="3" t="s">
        <v>497</v>
      </c>
    </row>
    <row r="100" spans="1:20">
      <c r="A100" s="113" t="str">
        <f t="shared" si="6"/>
        <v>2 Baton BA 15-17</v>
      </c>
      <c r="B100" s="115" t="str">
        <f t="shared" si="7"/>
        <v>2 Baton BA 15-17</v>
      </c>
      <c r="C100" s="4">
        <v>2</v>
      </c>
      <c r="D100" s="366" t="s">
        <v>299</v>
      </c>
      <c r="E100" s="366" t="str">
        <f>VLOOKUP(D100,'Athlete List'!A$2:B$122,2,FALSE)</f>
        <v>ATLK</v>
      </c>
      <c r="F100" s="366" t="s">
        <v>7</v>
      </c>
      <c r="G100" s="366" t="s">
        <v>39</v>
      </c>
      <c r="H100" s="366" t="s">
        <v>487</v>
      </c>
      <c r="I100" s="253" t="str">
        <f t="shared" si="8"/>
        <v>BA 15-17</v>
      </c>
      <c r="J100" s="3" t="s">
        <v>495</v>
      </c>
      <c r="K100" s="68">
        <v>5.2</v>
      </c>
      <c r="L100" s="68">
        <v>0.3</v>
      </c>
      <c r="M100" s="254">
        <f t="shared" si="9"/>
        <v>4.9000000000000004</v>
      </c>
      <c r="N100" s="4">
        <v>1</v>
      </c>
      <c r="O100" s="256" t="str">
        <f t="shared" si="10"/>
        <v/>
      </c>
      <c r="P100" s="126" t="str">
        <f t="shared" si="11"/>
        <v/>
      </c>
      <c r="Q100" s="4"/>
      <c r="R100" s="4"/>
      <c r="S100" s="62">
        <v>45367</v>
      </c>
      <c r="T100" s="3" t="s">
        <v>497</v>
      </c>
    </row>
    <row r="101" spans="1:20">
      <c r="A101" s="113" t="str">
        <f t="shared" si="6"/>
        <v>2 Baton C 7-8</v>
      </c>
      <c r="B101" s="115" t="str">
        <f t="shared" si="7"/>
        <v>2 Baton C 7-8</v>
      </c>
      <c r="C101" s="4">
        <v>3</v>
      </c>
      <c r="D101" s="365" t="s">
        <v>481</v>
      </c>
      <c r="E101" s="365" t="str">
        <f>VLOOKUP(D101,'Athlete List'!A$2:B$122,2,FALSE)</f>
        <v>ATLK</v>
      </c>
      <c r="F101" s="365" t="s">
        <v>7</v>
      </c>
      <c r="G101" s="365" t="s">
        <v>2</v>
      </c>
      <c r="H101" s="365" t="s">
        <v>486</v>
      </c>
      <c r="I101" s="253" t="str">
        <f t="shared" si="8"/>
        <v>C 7-8</v>
      </c>
      <c r="J101" s="3" t="s">
        <v>496</v>
      </c>
      <c r="K101" s="68"/>
      <c r="L101" s="68"/>
      <c r="M101" s="26"/>
      <c r="N101" s="4"/>
      <c r="O101" s="256" t="str">
        <f t="shared" si="10"/>
        <v/>
      </c>
      <c r="P101" s="126" t="str">
        <f t="shared" si="11"/>
        <v/>
      </c>
      <c r="Q101" s="361" t="s">
        <v>78</v>
      </c>
      <c r="R101" s="4"/>
      <c r="S101" s="62">
        <v>45367</v>
      </c>
      <c r="T101" s="3" t="s">
        <v>497</v>
      </c>
    </row>
    <row r="102" spans="1:20">
      <c r="A102" s="113" t="str">
        <f t="shared" si="6"/>
        <v>2 Baton C 7-8</v>
      </c>
      <c r="B102" s="115" t="str">
        <f t="shared" si="7"/>
        <v>2 Baton C 7-8</v>
      </c>
      <c r="C102" s="4">
        <v>3</v>
      </c>
      <c r="D102" s="365" t="s">
        <v>334</v>
      </c>
      <c r="E102" s="365" t="str">
        <f>VLOOKUP(D102,'Athlete List'!A$2:B$122,2,FALSE)</f>
        <v>ATLK</v>
      </c>
      <c r="F102" s="365" t="s">
        <v>7</v>
      </c>
      <c r="G102" s="365" t="s">
        <v>2</v>
      </c>
      <c r="H102" s="365" t="s">
        <v>486</v>
      </c>
      <c r="I102" s="253" t="str">
        <f t="shared" si="8"/>
        <v>C 7-8</v>
      </c>
      <c r="J102" s="3" t="s">
        <v>496</v>
      </c>
      <c r="K102" s="68"/>
      <c r="L102" s="68"/>
      <c r="M102" s="26"/>
      <c r="N102" s="4"/>
      <c r="O102" s="256" t="str">
        <f t="shared" si="10"/>
        <v/>
      </c>
      <c r="P102" s="126" t="str">
        <f t="shared" si="11"/>
        <v/>
      </c>
      <c r="Q102" s="361" t="s">
        <v>77</v>
      </c>
      <c r="R102" s="4"/>
      <c r="S102" s="62">
        <v>45367</v>
      </c>
      <c r="T102" s="3" t="s">
        <v>497</v>
      </c>
    </row>
    <row r="103" spans="1:20">
      <c r="A103" s="113" t="str">
        <f t="shared" si="6"/>
        <v>2 Baton BN 15-17</v>
      </c>
      <c r="B103" s="115" t="str">
        <f t="shared" si="7"/>
        <v>2 Baton BN 15-17</v>
      </c>
      <c r="C103" s="4">
        <v>3</v>
      </c>
      <c r="D103" s="366" t="s">
        <v>353</v>
      </c>
      <c r="E103" s="366" t="str">
        <f>VLOOKUP(D103,'Athlete List'!A$2:B$122,2,FALSE)</f>
        <v>ETIN</v>
      </c>
      <c r="F103" s="366" t="s">
        <v>7</v>
      </c>
      <c r="G103" s="366" t="s">
        <v>3</v>
      </c>
      <c r="H103" s="366" t="s">
        <v>487</v>
      </c>
      <c r="I103" s="253" t="str">
        <f t="shared" si="8"/>
        <v>BN 15-17</v>
      </c>
      <c r="J103" s="3" t="s">
        <v>496</v>
      </c>
      <c r="K103" s="68">
        <v>3.5</v>
      </c>
      <c r="L103" s="68">
        <v>0.6</v>
      </c>
      <c r="M103" s="254">
        <f t="shared" si="9"/>
        <v>2.9</v>
      </c>
      <c r="N103" s="4">
        <v>1</v>
      </c>
      <c r="O103" s="256" t="str">
        <f t="shared" si="10"/>
        <v/>
      </c>
      <c r="P103" s="126" t="str">
        <f t="shared" si="11"/>
        <v/>
      </c>
      <c r="Q103" s="4"/>
      <c r="R103" s="4"/>
      <c r="S103" s="62">
        <v>45367</v>
      </c>
      <c r="T103" s="3" t="s">
        <v>497</v>
      </c>
    </row>
    <row r="104" spans="1:20">
      <c r="A104" s="113" t="str">
        <f t="shared" si="6"/>
        <v>2 Baton BN 15-17</v>
      </c>
      <c r="B104" s="115" t="str">
        <f t="shared" si="7"/>
        <v>2 Baton BN 15-17</v>
      </c>
      <c r="C104" s="4">
        <v>3</v>
      </c>
      <c r="D104" s="365" t="s">
        <v>251</v>
      </c>
      <c r="E104" s="365" t="str">
        <f>VLOOKUP(D104,'Athlete List'!A$2:B$122,2,FALSE)</f>
        <v>ATLK</v>
      </c>
      <c r="F104" s="365" t="s">
        <v>7</v>
      </c>
      <c r="G104" s="365" t="s">
        <v>3</v>
      </c>
      <c r="H104" s="365" t="s">
        <v>487</v>
      </c>
      <c r="I104" s="253" t="str">
        <f t="shared" si="8"/>
        <v>BN 15-17</v>
      </c>
      <c r="J104" s="3" t="s">
        <v>496</v>
      </c>
      <c r="K104" s="68">
        <v>3.2</v>
      </c>
      <c r="L104" s="68">
        <v>0.4</v>
      </c>
      <c r="M104" s="254">
        <f t="shared" si="9"/>
        <v>2.8000000000000003</v>
      </c>
      <c r="N104" s="4">
        <v>2</v>
      </c>
      <c r="O104" s="256" t="str">
        <f t="shared" si="10"/>
        <v/>
      </c>
      <c r="P104" s="126" t="str">
        <f t="shared" si="11"/>
        <v/>
      </c>
      <c r="Q104" s="4"/>
      <c r="R104" s="4"/>
      <c r="S104" s="62">
        <v>45367</v>
      </c>
      <c r="T104" s="3" t="s">
        <v>497</v>
      </c>
    </row>
    <row r="105" spans="1:20">
      <c r="A105" s="113" t="str">
        <f t="shared" si="6"/>
        <v>2 Baton BI 12-14</v>
      </c>
      <c r="B105" s="115" t="str">
        <f t="shared" si="7"/>
        <v>2 Baton BI 12-14</v>
      </c>
      <c r="C105" s="4">
        <v>3</v>
      </c>
      <c r="D105" s="366" t="s">
        <v>297</v>
      </c>
      <c r="E105" s="366" t="str">
        <f>VLOOKUP(D105,'Athlete List'!A$2:B$122,2,FALSE)</f>
        <v>ATLK</v>
      </c>
      <c r="F105" s="366" t="s">
        <v>7</v>
      </c>
      <c r="G105" s="366" t="s">
        <v>4</v>
      </c>
      <c r="H105" s="366" t="s">
        <v>485</v>
      </c>
      <c r="I105" s="253" t="str">
        <f t="shared" si="8"/>
        <v>BI 12-14</v>
      </c>
      <c r="J105" s="3" t="s">
        <v>496</v>
      </c>
      <c r="K105" s="68">
        <v>4.0999999999999996</v>
      </c>
      <c r="L105" s="68">
        <v>0.5</v>
      </c>
      <c r="M105" s="254">
        <f t="shared" si="9"/>
        <v>3.5999999999999996</v>
      </c>
      <c r="N105" s="4">
        <v>2</v>
      </c>
      <c r="O105" s="256" t="str">
        <f t="shared" si="10"/>
        <v/>
      </c>
      <c r="P105" s="126" t="str">
        <f t="shared" si="11"/>
        <v/>
      </c>
      <c r="Q105" s="4"/>
      <c r="R105" s="4"/>
      <c r="S105" s="62">
        <v>45367</v>
      </c>
      <c r="T105" s="3" t="s">
        <v>497</v>
      </c>
    </row>
    <row r="106" spans="1:20">
      <c r="A106" s="113" t="str">
        <f t="shared" si="6"/>
        <v>2 Baton BI 12-14</v>
      </c>
      <c r="B106" s="115" t="str">
        <f t="shared" si="7"/>
        <v>2 Baton BI 12-14</v>
      </c>
      <c r="C106" s="4">
        <v>3</v>
      </c>
      <c r="D106" s="366" t="s">
        <v>273</v>
      </c>
      <c r="E106" s="366" t="str">
        <f>VLOOKUP(D106,'Athlete List'!A$2:B$122,2,FALSE)</f>
        <v>ATLK</v>
      </c>
      <c r="F106" s="366" t="s">
        <v>7</v>
      </c>
      <c r="G106" s="366" t="s">
        <v>4</v>
      </c>
      <c r="H106" s="366" t="s">
        <v>485</v>
      </c>
      <c r="I106" s="253" t="str">
        <f t="shared" si="8"/>
        <v>BI 12-14</v>
      </c>
      <c r="J106" s="3" t="s">
        <v>496</v>
      </c>
      <c r="K106" s="68">
        <v>4.5</v>
      </c>
      <c r="L106" s="68">
        <v>0.5</v>
      </c>
      <c r="M106" s="254">
        <f t="shared" si="9"/>
        <v>4</v>
      </c>
      <c r="N106" s="4">
        <v>1</v>
      </c>
      <c r="O106" s="256" t="str">
        <f t="shared" si="10"/>
        <v/>
      </c>
      <c r="P106" s="126" t="str">
        <f t="shared" si="11"/>
        <v/>
      </c>
      <c r="Q106" s="4"/>
      <c r="R106" s="4"/>
      <c r="S106" s="62">
        <v>45367</v>
      </c>
      <c r="T106" s="3" t="s">
        <v>497</v>
      </c>
    </row>
    <row r="107" spans="1:20">
      <c r="A107" s="113" t="str">
        <f t="shared" si="6"/>
        <v>2 Baton BA 12-14</v>
      </c>
      <c r="B107" s="115" t="str">
        <f t="shared" si="7"/>
        <v>2 Baton BA 12-14</v>
      </c>
      <c r="C107" s="4">
        <v>3</v>
      </c>
      <c r="D107" s="365" t="s">
        <v>296</v>
      </c>
      <c r="E107" s="365" t="str">
        <f>VLOOKUP(D107,'Athlete List'!A$2:B$122,2,FALSE)</f>
        <v>ATLK</v>
      </c>
      <c r="F107" s="365" t="s">
        <v>7</v>
      </c>
      <c r="G107" s="365" t="s">
        <v>39</v>
      </c>
      <c r="H107" s="365" t="s">
        <v>485</v>
      </c>
      <c r="I107" s="253" t="str">
        <f t="shared" si="8"/>
        <v>BA 12-14</v>
      </c>
      <c r="J107" s="3" t="s">
        <v>496</v>
      </c>
      <c r="K107" s="68">
        <v>5.2</v>
      </c>
      <c r="L107" s="68">
        <v>0.3</v>
      </c>
      <c r="M107" s="254">
        <f t="shared" si="9"/>
        <v>4.9000000000000004</v>
      </c>
      <c r="N107" s="4">
        <v>1</v>
      </c>
      <c r="O107" s="256" t="str">
        <f t="shared" si="10"/>
        <v/>
      </c>
      <c r="P107" s="126" t="str">
        <f t="shared" si="11"/>
        <v/>
      </c>
      <c r="Q107" s="4"/>
      <c r="R107" s="4"/>
      <c r="S107" s="62">
        <v>45367</v>
      </c>
      <c r="T107" s="3" t="s">
        <v>497</v>
      </c>
    </row>
    <row r="108" spans="1:20">
      <c r="A108" s="113" t="str">
        <f t="shared" si="6"/>
        <v>2 Baton A 18+</v>
      </c>
      <c r="B108" s="115" t="str">
        <f t="shared" si="7"/>
        <v>2 Baton A 18+</v>
      </c>
      <c r="C108" s="4">
        <v>3</v>
      </c>
      <c r="D108" s="366" t="s">
        <v>306</v>
      </c>
      <c r="E108" s="366" t="str">
        <f>VLOOKUP(D108,'Athlete List'!A$2:B$122,2,FALSE)</f>
        <v>ATLK</v>
      </c>
      <c r="F108" s="366" t="s">
        <v>7</v>
      </c>
      <c r="G108" s="366" t="s">
        <v>0</v>
      </c>
      <c r="H108" s="366" t="s">
        <v>488</v>
      </c>
      <c r="I108" s="253" t="str">
        <f t="shared" si="8"/>
        <v>A 18+</v>
      </c>
      <c r="J108" s="3" t="s">
        <v>496</v>
      </c>
      <c r="K108" s="68">
        <v>7.8</v>
      </c>
      <c r="L108" s="68">
        <v>1.1000000000000001</v>
      </c>
      <c r="M108" s="254">
        <f t="shared" si="9"/>
        <v>6.6999999999999993</v>
      </c>
      <c r="N108" s="4">
        <v>1</v>
      </c>
      <c r="O108" s="256" t="str">
        <f t="shared" si="10"/>
        <v/>
      </c>
      <c r="P108" s="126" t="str">
        <f t="shared" si="11"/>
        <v/>
      </c>
      <c r="Q108" s="4"/>
      <c r="R108" s="4"/>
      <c r="S108" s="62">
        <v>45367</v>
      </c>
      <c r="T108" s="3" t="s">
        <v>497</v>
      </c>
    </row>
    <row r="109" spans="1:20">
      <c r="A109" s="113" t="str">
        <f t="shared" si="6"/>
        <v>3 Baton BI 15-17</v>
      </c>
      <c r="B109" s="115" t="str">
        <f t="shared" si="7"/>
        <v>3 Baton BI 15-17</v>
      </c>
      <c r="C109" s="4">
        <v>1</v>
      </c>
      <c r="D109" s="365" t="s">
        <v>299</v>
      </c>
      <c r="E109" s="365" t="str">
        <f>VLOOKUP(D109,'Athlete List'!A$2:B$122,2,FALSE)</f>
        <v>ATLK</v>
      </c>
      <c r="F109" s="365" t="s">
        <v>8</v>
      </c>
      <c r="G109" s="365" t="s">
        <v>4</v>
      </c>
      <c r="H109" s="365" t="s">
        <v>487</v>
      </c>
      <c r="I109" s="253" t="str">
        <f t="shared" si="8"/>
        <v>BI 15-17</v>
      </c>
      <c r="J109" s="3" t="s">
        <v>494</v>
      </c>
      <c r="K109" s="68">
        <v>4.8</v>
      </c>
      <c r="L109" s="68">
        <v>0.6</v>
      </c>
      <c r="M109" s="254">
        <f t="shared" si="9"/>
        <v>4.2</v>
      </c>
      <c r="N109" s="4">
        <v>1</v>
      </c>
      <c r="O109" s="256" t="str">
        <f t="shared" si="10"/>
        <v/>
      </c>
      <c r="P109" s="126" t="str">
        <f t="shared" si="11"/>
        <v/>
      </c>
      <c r="Q109" s="4"/>
      <c r="R109" s="4"/>
      <c r="S109" s="62">
        <v>45367</v>
      </c>
      <c r="T109" s="3" t="s">
        <v>497</v>
      </c>
    </row>
    <row r="110" spans="1:20">
      <c r="A110" s="113" t="str">
        <f t="shared" si="6"/>
        <v>3 Baton A 18+</v>
      </c>
      <c r="B110" s="115" t="str">
        <f t="shared" si="7"/>
        <v>3 Baton A 18+</v>
      </c>
      <c r="C110" s="4">
        <v>1</v>
      </c>
      <c r="D110" s="366" t="s">
        <v>306</v>
      </c>
      <c r="E110" s="366" t="str">
        <f>VLOOKUP(D110,'Athlete List'!A$2:B$122,2,FALSE)</f>
        <v>ATLK</v>
      </c>
      <c r="F110" s="366" t="s">
        <v>8</v>
      </c>
      <c r="G110" s="366" t="s">
        <v>0</v>
      </c>
      <c r="H110" s="366" t="s">
        <v>488</v>
      </c>
      <c r="I110" s="253" t="str">
        <f t="shared" si="8"/>
        <v>A 18+</v>
      </c>
      <c r="J110" s="3" t="s">
        <v>494</v>
      </c>
      <c r="K110" s="68">
        <v>8</v>
      </c>
      <c r="L110" s="68">
        <v>0.5</v>
      </c>
      <c r="M110" s="254">
        <f t="shared" si="9"/>
        <v>7.5</v>
      </c>
      <c r="N110" s="4">
        <v>1</v>
      </c>
      <c r="O110" s="256" t="str">
        <f t="shared" si="10"/>
        <v/>
      </c>
      <c r="P110" s="126" t="str">
        <f t="shared" si="11"/>
        <v/>
      </c>
      <c r="Q110" s="4"/>
      <c r="R110" s="4"/>
      <c r="S110" s="62">
        <v>45367</v>
      </c>
      <c r="T110" s="3" t="s">
        <v>497</v>
      </c>
    </row>
    <row r="111" spans="1:20">
      <c r="A111" s="113" t="str">
        <f t="shared" si="6"/>
        <v>3 Baton BN 12-14</v>
      </c>
      <c r="B111" s="115" t="str">
        <f t="shared" si="7"/>
        <v>3 Baton BN 12-14</v>
      </c>
      <c r="C111" s="4">
        <v>2</v>
      </c>
      <c r="D111" s="365" t="s">
        <v>296</v>
      </c>
      <c r="E111" s="365" t="str">
        <f>VLOOKUP(D111,'Athlete List'!A$2:B$122,2,FALSE)</f>
        <v>ATLK</v>
      </c>
      <c r="F111" s="365" t="s">
        <v>8</v>
      </c>
      <c r="G111" s="365" t="s">
        <v>3</v>
      </c>
      <c r="H111" s="365" t="s">
        <v>485</v>
      </c>
      <c r="I111" s="253" t="str">
        <f t="shared" si="8"/>
        <v>BN 12-14</v>
      </c>
      <c r="J111" s="3" t="s">
        <v>495</v>
      </c>
      <c r="K111" s="68">
        <v>3.6</v>
      </c>
      <c r="L111" s="68">
        <v>0.3</v>
      </c>
      <c r="M111" s="254">
        <f t="shared" si="9"/>
        <v>3.3000000000000003</v>
      </c>
      <c r="N111" s="4">
        <v>1</v>
      </c>
      <c r="O111" s="256" t="str">
        <f t="shared" si="10"/>
        <v/>
      </c>
      <c r="P111" s="126" t="str">
        <f t="shared" si="11"/>
        <v/>
      </c>
      <c r="Q111" s="4"/>
      <c r="R111" s="4"/>
      <c r="S111" s="62">
        <v>45367</v>
      </c>
      <c r="T111" s="3" t="s">
        <v>497</v>
      </c>
    </row>
    <row r="112" spans="1:20">
      <c r="A112" s="113" t="str">
        <f t="shared" si="6"/>
        <v>3 Baton BN 12-14</v>
      </c>
      <c r="B112" s="115" t="str">
        <f t="shared" si="7"/>
        <v>3 Baton BN 12-14</v>
      </c>
      <c r="C112" s="4">
        <v>2</v>
      </c>
      <c r="D112" s="365" t="s">
        <v>297</v>
      </c>
      <c r="E112" s="365" t="str">
        <f>VLOOKUP(D112,'Athlete List'!A$2:B$122,2,FALSE)</f>
        <v>ATLK</v>
      </c>
      <c r="F112" s="365" t="s">
        <v>8</v>
      </c>
      <c r="G112" s="365" t="s">
        <v>3</v>
      </c>
      <c r="H112" s="365" t="s">
        <v>485</v>
      </c>
      <c r="I112" s="253" t="str">
        <f t="shared" si="8"/>
        <v>BN 12-14</v>
      </c>
      <c r="J112" s="3" t="s">
        <v>495</v>
      </c>
      <c r="K112" s="68">
        <v>2.9</v>
      </c>
      <c r="L112" s="68">
        <v>0.6</v>
      </c>
      <c r="M112" s="254">
        <f t="shared" si="9"/>
        <v>2.2999999999999998</v>
      </c>
      <c r="N112" s="4">
        <v>2</v>
      </c>
      <c r="O112" s="256" t="str">
        <f t="shared" si="10"/>
        <v/>
      </c>
      <c r="P112" s="126" t="str">
        <f t="shared" si="11"/>
        <v/>
      </c>
      <c r="Q112" s="4"/>
      <c r="R112" s="4"/>
      <c r="S112" s="62">
        <v>45367</v>
      </c>
      <c r="T112" s="3" t="s">
        <v>497</v>
      </c>
    </row>
    <row r="113" spans="1:20">
      <c r="A113" s="113" t="str">
        <f t="shared" si="6"/>
        <v>3 Baton BA 15-17</v>
      </c>
      <c r="B113" s="115" t="str">
        <f t="shared" si="7"/>
        <v>3 Baton BA 15-17</v>
      </c>
      <c r="C113" s="4">
        <v>3</v>
      </c>
      <c r="D113" s="366" t="s">
        <v>302</v>
      </c>
      <c r="E113" s="366" t="str">
        <f>VLOOKUP(D113,'Athlete List'!A$2:B$122,2,FALSE)</f>
        <v>ATLK</v>
      </c>
      <c r="F113" s="366" t="s">
        <v>8</v>
      </c>
      <c r="G113" s="366" t="s">
        <v>39</v>
      </c>
      <c r="H113" s="366" t="s">
        <v>487</v>
      </c>
      <c r="I113" s="253" t="str">
        <f t="shared" si="8"/>
        <v>BA 15-17</v>
      </c>
      <c r="J113" s="3" t="s">
        <v>496</v>
      </c>
      <c r="K113" s="68">
        <v>5.5</v>
      </c>
      <c r="L113" s="68">
        <v>0.9</v>
      </c>
      <c r="M113" s="254">
        <f t="shared" si="9"/>
        <v>4.5999999999999996</v>
      </c>
      <c r="N113" s="4">
        <v>1</v>
      </c>
      <c r="O113" s="256" t="str">
        <f t="shared" si="10"/>
        <v/>
      </c>
      <c r="P113" s="126" t="str">
        <f t="shared" si="11"/>
        <v/>
      </c>
      <c r="Q113" s="4"/>
      <c r="R113" s="4"/>
      <c r="S113" s="62">
        <v>45367</v>
      </c>
      <c r="T113" s="3" t="s">
        <v>497</v>
      </c>
    </row>
    <row r="114" spans="1:20" s="404" customFormat="1">
      <c r="A114" s="393" t="str">
        <f>B114</f>
        <v>3 Baton BA 15-17</v>
      </c>
      <c r="B114" s="394" t="str">
        <f t="shared" si="7"/>
        <v>3 Baton BA 15-17</v>
      </c>
      <c r="C114" s="395">
        <v>3</v>
      </c>
      <c r="D114" s="396" t="s">
        <v>301</v>
      </c>
      <c r="E114" s="396" t="str">
        <f>VLOOKUP(D114,'Athlete List'!A$2:B$122,2,FALSE)</f>
        <v>ATLK</v>
      </c>
      <c r="F114" s="396" t="s">
        <v>8</v>
      </c>
      <c r="G114" s="396" t="s">
        <v>39</v>
      </c>
      <c r="H114" s="396" t="s">
        <v>487</v>
      </c>
      <c r="I114" s="397" t="str">
        <f t="shared" si="8"/>
        <v>BA 15-17</v>
      </c>
      <c r="J114" s="398" t="s">
        <v>496</v>
      </c>
      <c r="K114" s="399"/>
      <c r="L114" s="399"/>
      <c r="M114" s="400">
        <f t="shared" si="9"/>
        <v>0</v>
      </c>
      <c r="N114" s="395"/>
      <c r="O114" s="401" t="str">
        <f t="shared" si="10"/>
        <v/>
      </c>
      <c r="P114" s="402" t="str">
        <f t="shared" si="11"/>
        <v/>
      </c>
      <c r="Q114" s="395"/>
      <c r="R114" s="395"/>
      <c r="S114" s="403">
        <v>45367</v>
      </c>
      <c r="T114" s="398" t="s">
        <v>497</v>
      </c>
    </row>
    <row r="115" spans="1:20">
      <c r="A115" s="113" t="str">
        <f t="shared" si="6"/>
        <v>Solo Dance C 12-14</v>
      </c>
      <c r="B115" s="115" t="str">
        <f t="shared" si="7"/>
        <v>Solo Dance C 12-14</v>
      </c>
      <c r="C115" s="4">
        <v>1</v>
      </c>
      <c r="D115" s="365" t="s">
        <v>338</v>
      </c>
      <c r="E115" s="365" t="str">
        <f>VLOOKUP(D115,'Athlete List'!A$2:B$122,2,FALSE)</f>
        <v>ATLK</v>
      </c>
      <c r="F115" s="365" t="s">
        <v>64</v>
      </c>
      <c r="G115" s="365" t="s">
        <v>2</v>
      </c>
      <c r="H115" s="365" t="s">
        <v>485</v>
      </c>
      <c r="I115" s="253" t="str">
        <f t="shared" si="8"/>
        <v>C 12-14</v>
      </c>
      <c r="J115" s="3" t="s">
        <v>494</v>
      </c>
      <c r="K115" s="68">
        <v>2.2999999999999998</v>
      </c>
      <c r="L115" s="68">
        <v>0.3</v>
      </c>
      <c r="M115" s="254">
        <f t="shared" si="9"/>
        <v>1.9999999999999998</v>
      </c>
      <c r="N115" s="4">
        <v>1</v>
      </c>
      <c r="O115" s="256" t="str">
        <f t="shared" si="10"/>
        <v/>
      </c>
      <c r="P115" s="126" t="str">
        <f t="shared" si="11"/>
        <v/>
      </c>
      <c r="Q115" s="4"/>
      <c r="R115" s="4"/>
      <c r="S115" s="62">
        <v>45367</v>
      </c>
      <c r="T115" s="3" t="s">
        <v>497</v>
      </c>
    </row>
    <row r="116" spans="1:20">
      <c r="A116" s="113" t="str">
        <f t="shared" si="6"/>
        <v>Solo Dance BN 18+</v>
      </c>
      <c r="B116" s="115" t="str">
        <f t="shared" si="7"/>
        <v>Solo Dance BN 18+</v>
      </c>
      <c r="C116" s="4">
        <v>1</v>
      </c>
      <c r="D116" s="366" t="s">
        <v>263</v>
      </c>
      <c r="E116" s="366" t="str">
        <f>VLOOKUP(D116,'Athlete List'!A$2:B$122,2,FALSE)</f>
        <v>EXP</v>
      </c>
      <c r="F116" s="366" t="s">
        <v>64</v>
      </c>
      <c r="G116" s="366" t="s">
        <v>3</v>
      </c>
      <c r="H116" s="366" t="s">
        <v>488</v>
      </c>
      <c r="I116" s="253" t="str">
        <f t="shared" si="8"/>
        <v>BN 18+</v>
      </c>
      <c r="J116" s="3" t="s">
        <v>494</v>
      </c>
      <c r="K116" s="68">
        <v>2.9</v>
      </c>
      <c r="L116" s="68">
        <v>0.3</v>
      </c>
      <c r="M116" s="254">
        <f t="shared" si="9"/>
        <v>2.6</v>
      </c>
      <c r="N116" s="4">
        <v>1</v>
      </c>
      <c r="O116" s="256" t="str">
        <f t="shared" si="10"/>
        <v/>
      </c>
      <c r="P116" s="126" t="str">
        <f t="shared" si="11"/>
        <v/>
      </c>
      <c r="Q116" s="4"/>
      <c r="R116" s="4"/>
      <c r="S116" s="62">
        <v>45367</v>
      </c>
      <c r="T116" s="3" t="s">
        <v>497</v>
      </c>
    </row>
    <row r="117" spans="1:20">
      <c r="A117" s="113" t="str">
        <f t="shared" si="6"/>
        <v>Solo Dance BI 12-14</v>
      </c>
      <c r="B117" s="115" t="str">
        <f t="shared" si="7"/>
        <v>Solo Dance BI 12-14</v>
      </c>
      <c r="C117" s="4">
        <v>1</v>
      </c>
      <c r="D117" s="365" t="s">
        <v>297</v>
      </c>
      <c r="E117" s="365" t="str">
        <f>VLOOKUP(D117,'Athlete List'!A$2:B$122,2,FALSE)</f>
        <v>ATLK</v>
      </c>
      <c r="F117" s="365" t="s">
        <v>64</v>
      </c>
      <c r="G117" s="365" t="s">
        <v>4</v>
      </c>
      <c r="H117" s="365" t="s">
        <v>485</v>
      </c>
      <c r="I117" s="253" t="str">
        <f t="shared" si="8"/>
        <v>BI 12-14</v>
      </c>
      <c r="J117" s="3" t="s">
        <v>494</v>
      </c>
      <c r="K117" s="68">
        <v>4.5</v>
      </c>
      <c r="L117" s="68">
        <v>0.4</v>
      </c>
      <c r="M117" s="254">
        <f t="shared" si="9"/>
        <v>4.0999999999999996</v>
      </c>
      <c r="N117" s="4">
        <v>1</v>
      </c>
      <c r="O117" s="256" t="str">
        <f t="shared" si="10"/>
        <v/>
      </c>
      <c r="P117" s="126" t="str">
        <f t="shared" si="11"/>
        <v/>
      </c>
      <c r="Q117" s="4"/>
      <c r="R117" s="4"/>
      <c r="S117" s="62">
        <v>45367</v>
      </c>
      <c r="T117" s="3" t="s">
        <v>497</v>
      </c>
    </row>
    <row r="118" spans="1:20">
      <c r="A118" s="113" t="str">
        <f t="shared" si="6"/>
        <v>Solo Dance BI 12-14</v>
      </c>
      <c r="B118" s="115" t="str">
        <f t="shared" si="7"/>
        <v>Solo Dance BI 12-14</v>
      </c>
      <c r="C118" s="4">
        <v>1</v>
      </c>
      <c r="D118" s="365" t="s">
        <v>296</v>
      </c>
      <c r="E118" s="365" t="str">
        <f>VLOOKUP(D118,'Athlete List'!A$2:B$122,2,FALSE)</f>
        <v>ATLK</v>
      </c>
      <c r="F118" s="365" t="s">
        <v>64</v>
      </c>
      <c r="G118" s="365" t="s">
        <v>4</v>
      </c>
      <c r="H118" s="365" t="s">
        <v>485</v>
      </c>
      <c r="I118" s="253" t="str">
        <f t="shared" si="8"/>
        <v>BI 12-14</v>
      </c>
      <c r="J118" s="3" t="s">
        <v>494</v>
      </c>
      <c r="K118" s="68">
        <v>4.3</v>
      </c>
      <c r="L118" s="68">
        <v>0.6</v>
      </c>
      <c r="M118" s="254">
        <f t="shared" si="9"/>
        <v>3.6999999999999997</v>
      </c>
      <c r="N118" s="4">
        <v>2</v>
      </c>
      <c r="O118" s="256" t="str">
        <f t="shared" si="10"/>
        <v/>
      </c>
      <c r="P118" s="126" t="str">
        <f t="shared" si="11"/>
        <v/>
      </c>
      <c r="Q118" s="4"/>
      <c r="R118" s="4"/>
      <c r="S118" s="62">
        <v>45367</v>
      </c>
      <c r="T118" s="3" t="s">
        <v>497</v>
      </c>
    </row>
    <row r="119" spans="1:20">
      <c r="A119" s="113" t="str">
        <f t="shared" si="6"/>
        <v>Solo Dance BI 12-14</v>
      </c>
      <c r="B119" s="115" t="str">
        <f t="shared" si="7"/>
        <v>Solo Dance BI 12-14</v>
      </c>
      <c r="C119" s="4">
        <v>1</v>
      </c>
      <c r="D119" s="365" t="s">
        <v>273</v>
      </c>
      <c r="E119" s="365" t="str">
        <f>VLOOKUP(D119,'Athlete List'!A$2:B$122,2,FALSE)</f>
        <v>ATLK</v>
      </c>
      <c r="F119" s="365" t="s">
        <v>64</v>
      </c>
      <c r="G119" s="365" t="s">
        <v>4</v>
      </c>
      <c r="H119" s="365" t="s">
        <v>485</v>
      </c>
      <c r="I119" s="253" t="str">
        <f t="shared" si="8"/>
        <v>BI 12-14</v>
      </c>
      <c r="J119" s="3" t="s">
        <v>494</v>
      </c>
      <c r="K119" s="68">
        <v>3.9</v>
      </c>
      <c r="L119" s="68">
        <v>0.7</v>
      </c>
      <c r="M119" s="254">
        <f t="shared" si="9"/>
        <v>3.2</v>
      </c>
      <c r="N119" s="4">
        <v>3</v>
      </c>
      <c r="O119" s="256" t="str">
        <f t="shared" si="10"/>
        <v/>
      </c>
      <c r="P119" s="126" t="str">
        <f t="shared" si="11"/>
        <v/>
      </c>
      <c r="Q119" s="4"/>
      <c r="R119" s="4"/>
      <c r="S119" s="62">
        <v>45367</v>
      </c>
      <c r="T119" s="3" t="s">
        <v>497</v>
      </c>
    </row>
    <row r="120" spans="1:20">
      <c r="A120" s="113" t="str">
        <f t="shared" si="6"/>
        <v>Solo Dance BA 15-17</v>
      </c>
      <c r="B120" s="115" t="str">
        <f t="shared" si="7"/>
        <v>Solo Dance BA 15-17</v>
      </c>
      <c r="C120" s="4">
        <v>1</v>
      </c>
      <c r="D120" s="366" t="s">
        <v>299</v>
      </c>
      <c r="E120" s="366" t="str">
        <f>VLOOKUP(D120,'Athlete List'!A$2:B$122,2,FALSE)</f>
        <v>ATLK</v>
      </c>
      <c r="F120" s="366" t="s">
        <v>64</v>
      </c>
      <c r="G120" s="366" t="s">
        <v>39</v>
      </c>
      <c r="H120" s="366" t="s">
        <v>487</v>
      </c>
      <c r="I120" s="253" t="str">
        <f t="shared" si="8"/>
        <v>BA 15-17</v>
      </c>
      <c r="J120" s="3" t="s">
        <v>494</v>
      </c>
      <c r="K120" s="68">
        <v>5.5</v>
      </c>
      <c r="L120" s="68">
        <v>0</v>
      </c>
      <c r="M120" s="254">
        <f t="shared" si="9"/>
        <v>5.5</v>
      </c>
      <c r="N120" s="4">
        <v>1</v>
      </c>
      <c r="O120" s="256" t="str">
        <f t="shared" si="10"/>
        <v/>
      </c>
      <c r="P120" s="126" t="str">
        <f t="shared" si="11"/>
        <v/>
      </c>
      <c r="Q120" s="4"/>
      <c r="R120" s="4"/>
      <c r="S120" s="62">
        <v>45367</v>
      </c>
      <c r="T120" s="3" t="s">
        <v>497</v>
      </c>
    </row>
    <row r="121" spans="1:20" s="404" customFormat="1">
      <c r="A121" s="393" t="str">
        <f t="shared" si="6"/>
        <v>Solo Dance BA 15-17</v>
      </c>
      <c r="B121" s="394" t="str">
        <f t="shared" si="7"/>
        <v>Solo Dance BA 15-17</v>
      </c>
      <c r="C121" s="395">
        <v>1</v>
      </c>
      <c r="D121" s="396" t="s">
        <v>301</v>
      </c>
      <c r="E121" s="396" t="str">
        <f>VLOOKUP(D121,'Athlete List'!A$2:B$122,2,FALSE)</f>
        <v>ATLK</v>
      </c>
      <c r="F121" s="396" t="s">
        <v>64</v>
      </c>
      <c r="G121" s="396" t="s">
        <v>39</v>
      </c>
      <c r="H121" s="396" t="s">
        <v>487</v>
      </c>
      <c r="I121" s="397" t="str">
        <f t="shared" si="8"/>
        <v>BA 15-17</v>
      </c>
      <c r="J121" s="398" t="s">
        <v>494</v>
      </c>
      <c r="K121" s="399"/>
      <c r="L121" s="399"/>
      <c r="M121" s="400">
        <f t="shared" si="9"/>
        <v>0</v>
      </c>
      <c r="N121" s="395"/>
      <c r="O121" s="401" t="str">
        <f t="shared" si="10"/>
        <v/>
      </c>
      <c r="P121" s="402" t="str">
        <f t="shared" si="11"/>
        <v/>
      </c>
      <c r="Q121" s="395"/>
      <c r="R121" s="395"/>
      <c r="S121" s="403">
        <v>45367</v>
      </c>
      <c r="T121" s="398" t="s">
        <v>497</v>
      </c>
    </row>
    <row r="122" spans="1:20">
      <c r="A122" s="113" t="str">
        <f t="shared" si="6"/>
        <v>Solo Dance C 7-8</v>
      </c>
      <c r="B122" s="115" t="str">
        <f t="shared" si="7"/>
        <v>Solo Dance C 7-8</v>
      </c>
      <c r="C122" s="4">
        <v>2</v>
      </c>
      <c r="D122" s="365" t="s">
        <v>481</v>
      </c>
      <c r="E122" s="365" t="str">
        <f>VLOOKUP(D122,'Athlete List'!A$2:B$122,2,FALSE)</f>
        <v>ATLK</v>
      </c>
      <c r="F122" s="365" t="s">
        <v>64</v>
      </c>
      <c r="G122" s="365" t="s">
        <v>2</v>
      </c>
      <c r="H122" s="365" t="s">
        <v>486</v>
      </c>
      <c r="I122" s="253" t="str">
        <f t="shared" si="8"/>
        <v>C 7-8</v>
      </c>
      <c r="J122" s="3" t="s">
        <v>495</v>
      </c>
      <c r="K122" s="68"/>
      <c r="L122" s="68"/>
      <c r="M122" s="26"/>
      <c r="N122" s="4"/>
      <c r="O122" s="256" t="str">
        <f t="shared" si="10"/>
        <v/>
      </c>
      <c r="P122" s="126" t="str">
        <f t="shared" si="11"/>
        <v/>
      </c>
      <c r="Q122" s="361" t="s">
        <v>76</v>
      </c>
      <c r="R122" s="4"/>
      <c r="S122" s="62">
        <v>45367</v>
      </c>
      <c r="T122" s="3" t="s">
        <v>497</v>
      </c>
    </row>
    <row r="123" spans="1:20">
      <c r="A123" s="113" t="str">
        <f t="shared" si="6"/>
        <v>Solo Dance BN 12-14</v>
      </c>
      <c r="B123" s="115" t="str">
        <f t="shared" si="7"/>
        <v>Solo Dance BN 12-14</v>
      </c>
      <c r="C123" s="4">
        <v>2</v>
      </c>
      <c r="D123" s="366" t="s">
        <v>341</v>
      </c>
      <c r="E123" s="366" t="str">
        <f>VLOOKUP(D123,'Athlete List'!A$2:B$122,2,FALSE)</f>
        <v>ETIN</v>
      </c>
      <c r="F123" s="366" t="s">
        <v>64</v>
      </c>
      <c r="G123" s="366" t="s">
        <v>3</v>
      </c>
      <c r="H123" s="366" t="s">
        <v>485</v>
      </c>
      <c r="I123" s="253" t="str">
        <f t="shared" si="8"/>
        <v>BN 12-14</v>
      </c>
      <c r="J123" s="3" t="s">
        <v>495</v>
      </c>
      <c r="K123" s="68">
        <v>3.1</v>
      </c>
      <c r="L123" s="68">
        <v>0.2</v>
      </c>
      <c r="M123" s="254">
        <f t="shared" si="9"/>
        <v>2.9</v>
      </c>
      <c r="N123" s="4">
        <v>3</v>
      </c>
      <c r="O123" s="256" t="str">
        <f t="shared" si="10"/>
        <v/>
      </c>
      <c r="P123" s="126" t="str">
        <f t="shared" si="11"/>
        <v/>
      </c>
      <c r="Q123" s="4"/>
      <c r="R123" s="4"/>
      <c r="S123" s="62">
        <v>45367</v>
      </c>
      <c r="T123" s="3" t="s">
        <v>497</v>
      </c>
    </row>
    <row r="124" spans="1:20">
      <c r="A124" s="113" t="str">
        <f t="shared" si="6"/>
        <v>Solo Dance BN 12-14</v>
      </c>
      <c r="B124" s="115" t="str">
        <f t="shared" si="7"/>
        <v>Solo Dance BN 12-14</v>
      </c>
      <c r="C124" s="4">
        <v>2</v>
      </c>
      <c r="D124" s="366" t="s">
        <v>272</v>
      </c>
      <c r="E124" s="366" t="str">
        <f>VLOOKUP(D124,'Athlete List'!A$2:B$122,2,FALSE)</f>
        <v>ATLK</v>
      </c>
      <c r="F124" s="366" t="s">
        <v>64</v>
      </c>
      <c r="G124" s="366" t="s">
        <v>3</v>
      </c>
      <c r="H124" s="366" t="s">
        <v>485</v>
      </c>
      <c r="I124" s="253" t="str">
        <f t="shared" si="8"/>
        <v>BN 12-14</v>
      </c>
      <c r="J124" s="3" t="s">
        <v>495</v>
      </c>
      <c r="K124" s="68">
        <v>3.7</v>
      </c>
      <c r="L124" s="68">
        <v>0.4</v>
      </c>
      <c r="M124" s="254">
        <f t="shared" si="9"/>
        <v>3.3000000000000003</v>
      </c>
      <c r="N124" s="4">
        <v>1</v>
      </c>
      <c r="O124" s="256" t="str">
        <f t="shared" si="10"/>
        <v/>
      </c>
      <c r="P124" s="126" t="str">
        <f t="shared" si="11"/>
        <v/>
      </c>
      <c r="Q124" s="4"/>
      <c r="R124" s="4"/>
      <c r="S124" s="62">
        <v>45367</v>
      </c>
      <c r="T124" s="3" t="s">
        <v>497</v>
      </c>
    </row>
    <row r="125" spans="1:20">
      <c r="A125" s="113" t="str">
        <f t="shared" si="6"/>
        <v>Solo Dance BN 12-14</v>
      </c>
      <c r="B125" s="115" t="str">
        <f t="shared" si="7"/>
        <v>Solo Dance BN 12-14</v>
      </c>
      <c r="C125" s="4">
        <v>2</v>
      </c>
      <c r="D125" s="366" t="s">
        <v>346</v>
      </c>
      <c r="E125" s="366" t="str">
        <f>VLOOKUP(D125,'Athlete List'!A$2:B$122,2,FALSE)</f>
        <v>ETIN</v>
      </c>
      <c r="F125" s="366" t="s">
        <v>64</v>
      </c>
      <c r="G125" s="366" t="s">
        <v>3</v>
      </c>
      <c r="H125" s="366" t="s">
        <v>485</v>
      </c>
      <c r="I125" s="253" t="str">
        <f t="shared" si="8"/>
        <v>BN 12-14</v>
      </c>
      <c r="J125" s="3" t="s">
        <v>495</v>
      </c>
      <c r="K125" s="68">
        <v>3</v>
      </c>
      <c r="L125" s="68">
        <v>0.3</v>
      </c>
      <c r="M125" s="254">
        <f t="shared" si="9"/>
        <v>2.7</v>
      </c>
      <c r="N125" s="4">
        <v>4</v>
      </c>
      <c r="O125" s="256" t="str">
        <f t="shared" si="10"/>
        <v/>
      </c>
      <c r="P125" s="126" t="str">
        <f t="shared" si="11"/>
        <v/>
      </c>
      <c r="Q125" s="4"/>
      <c r="R125" s="4"/>
      <c r="S125" s="62">
        <v>45367</v>
      </c>
      <c r="T125" s="3" t="s">
        <v>497</v>
      </c>
    </row>
    <row r="126" spans="1:20">
      <c r="A126" s="113" t="str">
        <f t="shared" si="6"/>
        <v>Solo Dance BN 12-14</v>
      </c>
      <c r="B126" s="115" t="str">
        <f t="shared" si="7"/>
        <v>Solo Dance BN 12-14</v>
      </c>
      <c r="C126" s="4">
        <v>2</v>
      </c>
      <c r="D126" s="366" t="s">
        <v>355</v>
      </c>
      <c r="E126" s="366" t="str">
        <f>VLOOKUP(D126,'Athlete List'!A$2:B$122,2,FALSE)</f>
        <v>ETIN</v>
      </c>
      <c r="F126" s="366" t="s">
        <v>64</v>
      </c>
      <c r="G126" s="366" t="s">
        <v>3</v>
      </c>
      <c r="H126" s="366" t="s">
        <v>485</v>
      </c>
      <c r="I126" s="253" t="str">
        <f t="shared" si="8"/>
        <v>BN 12-14</v>
      </c>
      <c r="J126" s="3" t="s">
        <v>495</v>
      </c>
      <c r="K126" s="68">
        <v>3.3</v>
      </c>
      <c r="L126" s="68">
        <v>0</v>
      </c>
      <c r="M126" s="254">
        <f t="shared" si="9"/>
        <v>3.3</v>
      </c>
      <c r="N126" s="4">
        <v>1</v>
      </c>
      <c r="O126" s="256" t="str">
        <f t="shared" si="10"/>
        <v/>
      </c>
      <c r="P126" s="126" t="str">
        <f t="shared" si="11"/>
        <v/>
      </c>
      <c r="Q126" s="4"/>
      <c r="R126" s="4"/>
      <c r="S126" s="62">
        <v>45367</v>
      </c>
      <c r="T126" s="3" t="s">
        <v>497</v>
      </c>
    </row>
    <row r="127" spans="1:20">
      <c r="A127" s="113" t="str">
        <f t="shared" si="6"/>
        <v>Solo Dance BI 15-17</v>
      </c>
      <c r="B127" s="115" t="str">
        <f t="shared" si="7"/>
        <v>Solo Dance BI 15-17</v>
      </c>
      <c r="C127" s="4">
        <v>2</v>
      </c>
      <c r="D127" s="365" t="s">
        <v>289</v>
      </c>
      <c r="E127" s="365" t="str">
        <f>VLOOKUP(D127,'Athlete List'!A$2:B$122,2,FALSE)</f>
        <v>ATLK</v>
      </c>
      <c r="F127" s="365" t="s">
        <v>64</v>
      </c>
      <c r="G127" s="365" t="s">
        <v>4</v>
      </c>
      <c r="H127" s="365" t="s">
        <v>487</v>
      </c>
      <c r="I127" s="253" t="str">
        <f t="shared" si="8"/>
        <v>BI 15-17</v>
      </c>
      <c r="J127" s="3" t="s">
        <v>495</v>
      </c>
      <c r="K127" s="68">
        <v>4.7</v>
      </c>
      <c r="L127" s="68">
        <v>0.3</v>
      </c>
      <c r="M127" s="254">
        <f t="shared" si="9"/>
        <v>4.4000000000000004</v>
      </c>
      <c r="N127" s="4">
        <v>1</v>
      </c>
      <c r="O127" s="256" t="str">
        <f t="shared" si="10"/>
        <v/>
      </c>
      <c r="P127" s="126" t="str">
        <f t="shared" si="11"/>
        <v/>
      </c>
      <c r="Q127" s="4"/>
      <c r="R127" s="4"/>
      <c r="S127" s="62">
        <v>45367</v>
      </c>
      <c r="T127" s="3" t="s">
        <v>497</v>
      </c>
    </row>
    <row r="128" spans="1:20">
      <c r="A128" s="113" t="str">
        <f t="shared" si="6"/>
        <v>Solo Dance BI 15-17</v>
      </c>
      <c r="B128" s="115" t="str">
        <f t="shared" si="7"/>
        <v>Solo Dance BI 15-17</v>
      </c>
      <c r="C128" s="4">
        <v>2</v>
      </c>
      <c r="D128" s="365" t="s">
        <v>281</v>
      </c>
      <c r="E128" s="365" t="str">
        <f>VLOOKUP(D128,'Athlete List'!A$2:B$122,2,FALSE)</f>
        <v>ETIN</v>
      </c>
      <c r="F128" s="365" t="s">
        <v>64</v>
      </c>
      <c r="G128" s="365" t="s">
        <v>4</v>
      </c>
      <c r="H128" s="365" t="s">
        <v>487</v>
      </c>
      <c r="I128" s="253" t="str">
        <f t="shared" si="8"/>
        <v>BI 15-17</v>
      </c>
      <c r="J128" s="3" t="s">
        <v>495</v>
      </c>
      <c r="K128" s="68">
        <v>4.4000000000000004</v>
      </c>
      <c r="L128" s="68">
        <v>0.2</v>
      </c>
      <c r="M128" s="254">
        <f t="shared" si="9"/>
        <v>4.2</v>
      </c>
      <c r="N128" s="4">
        <v>2</v>
      </c>
      <c r="O128" s="256" t="str">
        <f t="shared" si="10"/>
        <v/>
      </c>
      <c r="P128" s="126" t="str">
        <f t="shared" si="11"/>
        <v/>
      </c>
      <c r="Q128" s="4"/>
      <c r="R128" s="4"/>
      <c r="S128" s="62">
        <v>45367</v>
      </c>
      <c r="T128" s="3" t="s">
        <v>497</v>
      </c>
    </row>
    <row r="129" spans="1:20">
      <c r="A129" s="113" t="str">
        <f t="shared" si="6"/>
        <v>Solo Dance BA 15-17</v>
      </c>
      <c r="B129" s="115" t="str">
        <f t="shared" si="7"/>
        <v>Solo Dance BA 15-17</v>
      </c>
      <c r="C129" s="4">
        <v>2</v>
      </c>
      <c r="D129" s="366" t="s">
        <v>302</v>
      </c>
      <c r="E129" s="366" t="str">
        <f>VLOOKUP(D129,'Athlete List'!A$2:B$122,2,FALSE)</f>
        <v>ATLK</v>
      </c>
      <c r="F129" s="366" t="s">
        <v>64</v>
      </c>
      <c r="G129" s="366" t="s">
        <v>39</v>
      </c>
      <c r="H129" s="366" t="s">
        <v>487</v>
      </c>
      <c r="I129" s="253" t="str">
        <f t="shared" si="8"/>
        <v>BA 15-17</v>
      </c>
      <c r="J129" s="3" t="s">
        <v>495</v>
      </c>
      <c r="K129" s="68">
        <v>6.8</v>
      </c>
      <c r="L129" s="68">
        <v>0.1</v>
      </c>
      <c r="M129" s="254">
        <f t="shared" si="9"/>
        <v>6.7</v>
      </c>
      <c r="N129" s="4">
        <v>1</v>
      </c>
      <c r="O129" s="256" t="str">
        <f t="shared" si="10"/>
        <v/>
      </c>
      <c r="P129" s="126" t="str">
        <f t="shared" si="11"/>
        <v/>
      </c>
      <c r="Q129" s="4"/>
      <c r="R129" s="4"/>
      <c r="S129" s="62">
        <v>45367</v>
      </c>
      <c r="T129" s="3" t="s">
        <v>497</v>
      </c>
    </row>
    <row r="130" spans="1:20">
      <c r="A130" s="113" t="str">
        <f t="shared" si="6"/>
        <v>Solo Dance C 9-11</v>
      </c>
      <c r="B130" s="115" t="str">
        <f t="shared" si="7"/>
        <v>Solo Dance C 9-11</v>
      </c>
      <c r="C130" s="4">
        <v>3</v>
      </c>
      <c r="D130" s="365" t="s">
        <v>354</v>
      </c>
      <c r="E130" s="365" t="str">
        <f>VLOOKUP(D130,'Athlete List'!A$2:B$122,2,FALSE)</f>
        <v>ETIN</v>
      </c>
      <c r="F130" s="365" t="s">
        <v>64</v>
      </c>
      <c r="G130" s="365" t="s">
        <v>2</v>
      </c>
      <c r="H130" s="365" t="s">
        <v>489</v>
      </c>
      <c r="I130" s="253" t="str">
        <f t="shared" si="8"/>
        <v>C 9-11</v>
      </c>
      <c r="J130" s="3" t="s">
        <v>496</v>
      </c>
      <c r="K130" s="68"/>
      <c r="L130" s="68"/>
      <c r="M130" s="26"/>
      <c r="N130" s="4"/>
      <c r="O130" s="256" t="str">
        <f t="shared" si="10"/>
        <v/>
      </c>
      <c r="P130" s="126" t="str">
        <f t="shared" si="11"/>
        <v/>
      </c>
      <c r="Q130" s="361" t="s">
        <v>78</v>
      </c>
      <c r="R130" s="4"/>
      <c r="S130" s="62">
        <v>45367</v>
      </c>
      <c r="T130" s="3" t="s">
        <v>497</v>
      </c>
    </row>
    <row r="131" spans="1:20">
      <c r="A131" s="113" t="str">
        <f t="shared" ref="A131:A194" si="12">B131</f>
        <v>Solo Dance C 9-11</v>
      </c>
      <c r="B131" s="115" t="str">
        <f t="shared" ref="B131:B194" si="13">CONCATENATE(F131," ",I131)</f>
        <v>Solo Dance C 9-11</v>
      </c>
      <c r="C131" s="4">
        <v>3</v>
      </c>
      <c r="D131" s="365" t="s">
        <v>243</v>
      </c>
      <c r="E131" s="365" t="str">
        <f>VLOOKUP(D131,'Athlete List'!A$2:B$122,2,FALSE)</f>
        <v>ATLK</v>
      </c>
      <c r="F131" s="365" t="s">
        <v>64</v>
      </c>
      <c r="G131" s="365" t="s">
        <v>2</v>
      </c>
      <c r="H131" s="365" t="s">
        <v>489</v>
      </c>
      <c r="I131" s="253" t="str">
        <f t="shared" ref="I131:I194" si="14">CONCATENATE(G131," ",H131)</f>
        <v>C 9-11</v>
      </c>
      <c r="J131" s="3" t="s">
        <v>496</v>
      </c>
      <c r="K131" s="68"/>
      <c r="L131" s="68"/>
      <c r="M131" s="26"/>
      <c r="N131" s="4"/>
      <c r="O131" s="256" t="str">
        <f t="shared" ref="O131:O194" si="15">P131</f>
        <v/>
      </c>
      <c r="P131" s="126" t="str">
        <f t="shared" ref="P131:P194" si="16">IF(ISBLANK(G131),"",IF(M131&gt;=VLOOKUP(G131,PCMoveUpTable,2,FALSE),"MOVE UP",""))</f>
        <v/>
      </c>
      <c r="Q131" s="361" t="s">
        <v>78</v>
      </c>
      <c r="R131" s="4"/>
      <c r="S131" s="62">
        <v>45367</v>
      </c>
      <c r="T131" s="3" t="s">
        <v>497</v>
      </c>
    </row>
    <row r="132" spans="1:20">
      <c r="A132" s="113" t="str">
        <f t="shared" si="12"/>
        <v>Solo Dance BN 15-17</v>
      </c>
      <c r="B132" s="115" t="str">
        <f t="shared" si="13"/>
        <v>Solo Dance BN 15-17</v>
      </c>
      <c r="C132" s="4">
        <v>3</v>
      </c>
      <c r="D132" s="366" t="s">
        <v>285</v>
      </c>
      <c r="E132" s="366" t="str">
        <f>VLOOKUP(D132,'Athlete List'!A$2:B$122,2,FALSE)</f>
        <v>ATLK</v>
      </c>
      <c r="F132" s="366" t="s">
        <v>64</v>
      </c>
      <c r="G132" s="366" t="s">
        <v>3</v>
      </c>
      <c r="H132" s="366" t="s">
        <v>487</v>
      </c>
      <c r="I132" s="253" t="str">
        <f t="shared" si="14"/>
        <v>BN 15-17</v>
      </c>
      <c r="J132" s="3" t="s">
        <v>496</v>
      </c>
      <c r="K132" s="68">
        <v>3</v>
      </c>
      <c r="L132" s="68">
        <v>0.2</v>
      </c>
      <c r="M132" s="254">
        <f t="shared" ref="M132:M194" si="17">K132-L132</f>
        <v>2.8</v>
      </c>
      <c r="N132" s="4">
        <v>3</v>
      </c>
      <c r="O132" s="256" t="str">
        <f t="shared" si="15"/>
        <v/>
      </c>
      <c r="P132" s="126" t="str">
        <f t="shared" si="16"/>
        <v/>
      </c>
      <c r="Q132" s="4"/>
      <c r="R132" s="4"/>
      <c r="S132" s="62">
        <v>45367</v>
      </c>
      <c r="T132" s="3" t="s">
        <v>497</v>
      </c>
    </row>
    <row r="133" spans="1:20">
      <c r="A133" s="113" t="str">
        <f t="shared" si="12"/>
        <v>Solo Dance BN 15-17</v>
      </c>
      <c r="B133" s="115" t="str">
        <f t="shared" si="13"/>
        <v>Solo Dance BN 15-17</v>
      </c>
      <c r="C133" s="4">
        <v>3</v>
      </c>
      <c r="D133" s="366" t="s">
        <v>353</v>
      </c>
      <c r="E133" s="366" t="str">
        <f>VLOOKUP(D133,'Athlete List'!A$2:B$122,2,FALSE)</f>
        <v>ETIN</v>
      </c>
      <c r="F133" s="366" t="s">
        <v>64</v>
      </c>
      <c r="G133" s="366" t="s">
        <v>3</v>
      </c>
      <c r="H133" s="366" t="s">
        <v>487</v>
      </c>
      <c r="I133" s="253" t="str">
        <f t="shared" si="14"/>
        <v>BN 15-17</v>
      </c>
      <c r="J133" s="3" t="s">
        <v>496</v>
      </c>
      <c r="K133" s="68">
        <v>3.4</v>
      </c>
      <c r="L133" s="68">
        <v>0.5</v>
      </c>
      <c r="M133" s="254">
        <f t="shared" si="17"/>
        <v>2.9</v>
      </c>
      <c r="N133" s="4">
        <v>2</v>
      </c>
      <c r="O133" s="256" t="str">
        <f t="shared" si="15"/>
        <v/>
      </c>
      <c r="P133" s="126" t="str">
        <f t="shared" si="16"/>
        <v/>
      </c>
      <c r="Q133" s="4"/>
      <c r="R133" s="4"/>
      <c r="S133" s="62">
        <v>45367</v>
      </c>
      <c r="T133" s="3" t="s">
        <v>497</v>
      </c>
    </row>
    <row r="134" spans="1:20" s="404" customFormat="1">
      <c r="A134" s="393" t="str">
        <f t="shared" si="12"/>
        <v>Solo Dance BN 15-17</v>
      </c>
      <c r="B134" s="394" t="str">
        <f t="shared" si="13"/>
        <v>Solo Dance BN 15-17</v>
      </c>
      <c r="C134" s="395">
        <v>3</v>
      </c>
      <c r="D134" s="396" t="s">
        <v>251</v>
      </c>
      <c r="E134" s="396" t="str">
        <f>VLOOKUP(D134,'Athlete List'!A$2:B$122,2,FALSE)</f>
        <v>ATLK</v>
      </c>
      <c r="F134" s="396" t="s">
        <v>64</v>
      </c>
      <c r="G134" s="396" t="s">
        <v>3</v>
      </c>
      <c r="H134" s="396" t="s">
        <v>487</v>
      </c>
      <c r="I134" s="397" t="str">
        <f t="shared" si="14"/>
        <v>BN 15-17</v>
      </c>
      <c r="J134" s="398" t="s">
        <v>496</v>
      </c>
      <c r="K134" s="399"/>
      <c r="L134" s="399"/>
      <c r="M134" s="400">
        <f t="shared" si="17"/>
        <v>0</v>
      </c>
      <c r="N134" s="395"/>
      <c r="O134" s="401" t="str">
        <f t="shared" si="15"/>
        <v/>
      </c>
      <c r="P134" s="402" t="str">
        <f t="shared" si="16"/>
        <v/>
      </c>
      <c r="Q134" s="395"/>
      <c r="R134" s="395"/>
      <c r="S134" s="403">
        <v>45367</v>
      </c>
      <c r="T134" s="398" t="s">
        <v>497</v>
      </c>
    </row>
    <row r="135" spans="1:20">
      <c r="A135" s="113" t="str">
        <f t="shared" si="12"/>
        <v>Solo Dance BN 15-17</v>
      </c>
      <c r="B135" s="115" t="str">
        <f t="shared" si="13"/>
        <v>Solo Dance BN 15-17</v>
      </c>
      <c r="C135" s="4">
        <v>3</v>
      </c>
      <c r="D135" s="366" t="s">
        <v>463</v>
      </c>
      <c r="E135" s="366" t="str">
        <f>VLOOKUP(D135,'Athlete List'!A$2:B$122,2,FALSE)</f>
        <v>ATLK</v>
      </c>
      <c r="F135" s="366" t="s">
        <v>64</v>
      </c>
      <c r="G135" s="366" t="s">
        <v>3</v>
      </c>
      <c r="H135" s="366" t="s">
        <v>487</v>
      </c>
      <c r="I135" s="253" t="str">
        <f t="shared" si="14"/>
        <v>BN 15-17</v>
      </c>
      <c r="J135" s="3" t="s">
        <v>496</v>
      </c>
      <c r="K135" s="68">
        <v>3.7</v>
      </c>
      <c r="L135" s="68">
        <v>0.3</v>
      </c>
      <c r="M135" s="254">
        <f t="shared" si="17"/>
        <v>3.4000000000000004</v>
      </c>
      <c r="N135" s="4">
        <v>1</v>
      </c>
      <c r="O135" s="256" t="str">
        <f t="shared" si="15"/>
        <v/>
      </c>
      <c r="P135" s="126" t="str">
        <f t="shared" si="16"/>
        <v/>
      </c>
      <c r="Q135" s="4"/>
      <c r="R135" s="4"/>
      <c r="S135" s="62">
        <v>45367</v>
      </c>
      <c r="T135" s="3" t="s">
        <v>497</v>
      </c>
    </row>
    <row r="136" spans="1:20">
      <c r="A136" s="113" t="str">
        <f t="shared" si="12"/>
        <v>Solo Dance BI 18+</v>
      </c>
      <c r="B136" s="115" t="str">
        <f t="shared" si="13"/>
        <v>Solo Dance BI 18+</v>
      </c>
      <c r="C136" s="4">
        <v>3</v>
      </c>
      <c r="D136" s="365" t="s">
        <v>304</v>
      </c>
      <c r="E136" s="365" t="str">
        <f>VLOOKUP(D136,'Athlete List'!A$2:B$122,2,FALSE)</f>
        <v>ATLK</v>
      </c>
      <c r="F136" s="365" t="s">
        <v>64</v>
      </c>
      <c r="G136" s="365" t="s">
        <v>4</v>
      </c>
      <c r="H136" s="365" t="s">
        <v>488</v>
      </c>
      <c r="I136" s="253" t="str">
        <f t="shared" si="14"/>
        <v>BI 18+</v>
      </c>
      <c r="J136" s="3" t="s">
        <v>496</v>
      </c>
      <c r="K136" s="68">
        <v>4</v>
      </c>
      <c r="L136" s="68">
        <v>0.1</v>
      </c>
      <c r="M136" s="254">
        <f t="shared" si="17"/>
        <v>3.9</v>
      </c>
      <c r="N136" s="4">
        <v>1</v>
      </c>
      <c r="O136" s="256" t="str">
        <f t="shared" si="15"/>
        <v/>
      </c>
      <c r="P136" s="126" t="str">
        <f t="shared" si="16"/>
        <v/>
      </c>
      <c r="Q136" s="4"/>
      <c r="R136" s="4"/>
      <c r="S136" s="62">
        <v>45367</v>
      </c>
      <c r="T136" s="3" t="s">
        <v>497</v>
      </c>
    </row>
    <row r="137" spans="1:20">
      <c r="A137" s="113" t="str">
        <f t="shared" si="12"/>
        <v>Solo Dance A 18+</v>
      </c>
      <c r="B137" s="115" t="str">
        <f t="shared" si="13"/>
        <v>Solo Dance A 18+</v>
      </c>
      <c r="C137" s="4">
        <v>3</v>
      </c>
      <c r="D137" s="366" t="s">
        <v>306</v>
      </c>
      <c r="E137" s="366" t="str">
        <f>VLOOKUP(D137,'Athlete List'!A$2:B$122,2,FALSE)</f>
        <v>ATLK</v>
      </c>
      <c r="F137" s="366" t="s">
        <v>64</v>
      </c>
      <c r="G137" s="366" t="s">
        <v>0</v>
      </c>
      <c r="H137" s="366" t="s">
        <v>488</v>
      </c>
      <c r="I137" s="253" t="str">
        <f t="shared" si="14"/>
        <v>A 18+</v>
      </c>
      <c r="J137" s="3" t="s">
        <v>496</v>
      </c>
      <c r="K137" s="68">
        <v>8.1999999999999993</v>
      </c>
      <c r="L137" s="68">
        <v>0</v>
      </c>
      <c r="M137" s="254">
        <f t="shared" si="17"/>
        <v>8.1999999999999993</v>
      </c>
      <c r="N137" s="4">
        <v>1</v>
      </c>
      <c r="O137" s="256" t="str">
        <f t="shared" si="15"/>
        <v/>
      </c>
      <c r="P137" s="126" t="str">
        <f t="shared" si="16"/>
        <v/>
      </c>
      <c r="Q137" s="4"/>
      <c r="R137" s="4"/>
      <c r="S137" s="62">
        <v>45367</v>
      </c>
      <c r="T137" s="3" t="s">
        <v>497</v>
      </c>
    </row>
    <row r="138" spans="1:20">
      <c r="A138" s="113" t="str">
        <f t="shared" si="12"/>
        <v xml:space="preserve">  </v>
      </c>
      <c r="B138" s="115" t="str">
        <f t="shared" si="13"/>
        <v xml:space="preserve">  </v>
      </c>
      <c r="C138" s="4"/>
      <c r="D138" s="350"/>
      <c r="E138" s="25"/>
      <c r="F138" s="3"/>
      <c r="G138" s="22"/>
      <c r="H138" s="13"/>
      <c r="I138" s="253" t="str">
        <f t="shared" si="14"/>
        <v xml:space="preserve"> </v>
      </c>
      <c r="J138" s="43"/>
      <c r="K138" s="68"/>
      <c r="L138" s="68"/>
      <c r="M138" s="254">
        <f t="shared" si="17"/>
        <v>0</v>
      </c>
      <c r="N138" s="4"/>
      <c r="O138" s="256" t="str">
        <f t="shared" si="15"/>
        <v/>
      </c>
      <c r="P138" s="126" t="str">
        <f t="shared" si="16"/>
        <v/>
      </c>
      <c r="Q138" s="4"/>
      <c r="R138" s="4"/>
      <c r="S138" s="62"/>
      <c r="T138" s="3"/>
    </row>
    <row r="139" spans="1:20">
      <c r="A139" s="113" t="str">
        <f t="shared" si="12"/>
        <v xml:space="preserve">  </v>
      </c>
      <c r="B139" s="115" t="str">
        <f t="shared" si="13"/>
        <v xml:space="preserve">  </v>
      </c>
      <c r="C139" s="4"/>
      <c r="D139" s="350"/>
      <c r="E139" s="25"/>
      <c r="F139" s="3"/>
      <c r="G139" s="22"/>
      <c r="H139" s="13"/>
      <c r="I139" s="253" t="str">
        <f t="shared" si="14"/>
        <v xml:space="preserve"> </v>
      </c>
      <c r="J139" s="43"/>
      <c r="K139" s="68"/>
      <c r="L139" s="68"/>
      <c r="M139" s="254">
        <f t="shared" si="17"/>
        <v>0</v>
      </c>
      <c r="N139" s="4"/>
      <c r="O139" s="256" t="str">
        <f t="shared" si="15"/>
        <v/>
      </c>
      <c r="P139" s="126" t="str">
        <f t="shared" si="16"/>
        <v/>
      </c>
      <c r="Q139" s="4"/>
      <c r="R139" s="4"/>
      <c r="S139" s="62"/>
      <c r="T139" s="3"/>
    </row>
    <row r="140" spans="1:20">
      <c r="A140" s="113" t="str">
        <f t="shared" si="12"/>
        <v xml:space="preserve">  </v>
      </c>
      <c r="B140" s="115" t="str">
        <f t="shared" si="13"/>
        <v xml:space="preserve">  </v>
      </c>
      <c r="C140" s="4"/>
      <c r="D140" s="350"/>
      <c r="E140" s="25"/>
      <c r="F140" s="3"/>
      <c r="G140" s="22"/>
      <c r="H140" s="13"/>
      <c r="I140" s="253" t="str">
        <f t="shared" si="14"/>
        <v xml:space="preserve"> </v>
      </c>
      <c r="J140" s="43"/>
      <c r="K140" s="68"/>
      <c r="L140" s="68"/>
      <c r="M140" s="254">
        <f t="shared" si="17"/>
        <v>0</v>
      </c>
      <c r="N140" s="4"/>
      <c r="O140" s="256" t="str">
        <f t="shared" si="15"/>
        <v/>
      </c>
      <c r="P140" s="126" t="str">
        <f t="shared" si="16"/>
        <v/>
      </c>
      <c r="Q140" s="4"/>
      <c r="R140" s="4"/>
      <c r="S140" s="62"/>
      <c r="T140" s="3"/>
    </row>
    <row r="141" spans="1:20">
      <c r="A141" s="113" t="str">
        <f t="shared" si="12"/>
        <v xml:space="preserve">  </v>
      </c>
      <c r="B141" s="115" t="str">
        <f t="shared" si="13"/>
        <v xml:space="preserve">  </v>
      </c>
      <c r="C141" s="4"/>
      <c r="D141" s="350"/>
      <c r="E141" s="25"/>
      <c r="F141" s="3"/>
      <c r="G141" s="22"/>
      <c r="H141" s="13"/>
      <c r="I141" s="253" t="str">
        <f t="shared" si="14"/>
        <v xml:space="preserve"> </v>
      </c>
      <c r="J141" s="43"/>
      <c r="K141" s="68"/>
      <c r="L141" s="68"/>
      <c r="M141" s="254">
        <f t="shared" si="17"/>
        <v>0</v>
      </c>
      <c r="N141" s="4"/>
      <c r="O141" s="256" t="str">
        <f t="shared" si="15"/>
        <v/>
      </c>
      <c r="P141" s="126" t="str">
        <f t="shared" si="16"/>
        <v/>
      </c>
      <c r="Q141" s="4"/>
      <c r="R141" s="4"/>
      <c r="S141" s="62"/>
      <c r="T141" s="3"/>
    </row>
    <row r="142" spans="1:20">
      <c r="A142" s="113" t="str">
        <f t="shared" si="12"/>
        <v xml:space="preserve">  </v>
      </c>
      <c r="B142" s="115" t="str">
        <f t="shared" si="13"/>
        <v xml:space="preserve">  </v>
      </c>
      <c r="C142" s="4"/>
      <c r="D142" s="350"/>
      <c r="E142" s="25"/>
      <c r="F142" s="3"/>
      <c r="G142" s="22"/>
      <c r="H142" s="13"/>
      <c r="I142" s="253" t="str">
        <f t="shared" si="14"/>
        <v xml:space="preserve"> </v>
      </c>
      <c r="J142" s="43"/>
      <c r="K142" s="68"/>
      <c r="L142" s="68"/>
      <c r="M142" s="254">
        <f t="shared" si="17"/>
        <v>0</v>
      </c>
      <c r="N142" s="4"/>
      <c r="O142" s="256" t="str">
        <f t="shared" si="15"/>
        <v/>
      </c>
      <c r="P142" s="126" t="str">
        <f t="shared" si="16"/>
        <v/>
      </c>
      <c r="Q142" s="4"/>
      <c r="R142" s="4"/>
      <c r="S142" s="62"/>
      <c r="T142" s="3"/>
    </row>
    <row r="143" spans="1:20">
      <c r="A143" s="113" t="str">
        <f t="shared" si="12"/>
        <v xml:space="preserve">  </v>
      </c>
      <c r="B143" s="115" t="str">
        <f t="shared" si="13"/>
        <v xml:space="preserve">  </v>
      </c>
      <c r="C143" s="4"/>
      <c r="D143" s="58"/>
      <c r="E143" s="25"/>
      <c r="F143" s="3"/>
      <c r="G143" s="22"/>
      <c r="H143" s="13"/>
      <c r="I143" s="253" t="str">
        <f t="shared" si="14"/>
        <v xml:space="preserve"> </v>
      </c>
      <c r="J143" s="43"/>
      <c r="K143" s="68"/>
      <c r="L143" s="68"/>
      <c r="M143" s="254">
        <f t="shared" si="17"/>
        <v>0</v>
      </c>
      <c r="N143" s="4"/>
      <c r="O143" s="256" t="str">
        <f t="shared" si="15"/>
        <v/>
      </c>
      <c r="P143" s="126" t="str">
        <f t="shared" si="16"/>
        <v/>
      </c>
      <c r="Q143" s="4"/>
      <c r="R143" s="4"/>
      <c r="S143" s="62"/>
      <c r="T143" s="3"/>
    </row>
    <row r="144" spans="1:20">
      <c r="A144" s="113" t="str">
        <f t="shared" si="12"/>
        <v xml:space="preserve">  </v>
      </c>
      <c r="B144" s="115" t="str">
        <f t="shared" si="13"/>
        <v xml:space="preserve">  </v>
      </c>
      <c r="C144" s="4"/>
      <c r="D144" s="58"/>
      <c r="E144" s="25"/>
      <c r="F144" s="3"/>
      <c r="G144" s="22"/>
      <c r="H144" s="13"/>
      <c r="I144" s="253" t="str">
        <f t="shared" si="14"/>
        <v xml:space="preserve"> </v>
      </c>
      <c r="J144" s="43"/>
      <c r="K144" s="68"/>
      <c r="L144" s="68"/>
      <c r="M144" s="254">
        <f t="shared" si="17"/>
        <v>0</v>
      </c>
      <c r="N144" s="4"/>
      <c r="O144" s="256" t="str">
        <f t="shared" si="15"/>
        <v/>
      </c>
      <c r="P144" s="126" t="str">
        <f t="shared" si="16"/>
        <v/>
      </c>
      <c r="Q144" s="4"/>
      <c r="R144" s="4"/>
      <c r="S144" s="62"/>
      <c r="T144" s="3"/>
    </row>
    <row r="145" spans="1:20">
      <c r="A145" s="113" t="str">
        <f t="shared" si="12"/>
        <v xml:space="preserve">  </v>
      </c>
      <c r="B145" s="115" t="str">
        <f t="shared" si="13"/>
        <v xml:space="preserve">  </v>
      </c>
      <c r="C145" s="4"/>
      <c r="D145" s="58"/>
      <c r="E145" s="25"/>
      <c r="F145" s="3"/>
      <c r="G145" s="22"/>
      <c r="H145" s="13"/>
      <c r="I145" s="253" t="str">
        <f t="shared" si="14"/>
        <v xml:space="preserve"> </v>
      </c>
      <c r="J145" s="43"/>
      <c r="K145" s="68"/>
      <c r="L145" s="68"/>
      <c r="M145" s="254">
        <f t="shared" si="17"/>
        <v>0</v>
      </c>
      <c r="N145" s="4"/>
      <c r="O145" s="256" t="str">
        <f t="shared" si="15"/>
        <v/>
      </c>
      <c r="P145" s="126" t="str">
        <f t="shared" si="16"/>
        <v/>
      </c>
      <c r="Q145" s="4"/>
      <c r="R145" s="4"/>
      <c r="S145" s="62"/>
      <c r="T145" s="3"/>
    </row>
    <row r="146" spans="1:20">
      <c r="A146" s="113" t="str">
        <f t="shared" si="12"/>
        <v xml:space="preserve">  </v>
      </c>
      <c r="B146" s="115" t="str">
        <f t="shared" si="13"/>
        <v xml:space="preserve">  </v>
      </c>
      <c r="C146" s="4"/>
      <c r="D146" s="58"/>
      <c r="E146" s="25"/>
      <c r="F146" s="3"/>
      <c r="G146" s="22"/>
      <c r="H146" s="13"/>
      <c r="I146" s="253" t="str">
        <f t="shared" si="14"/>
        <v xml:space="preserve"> </v>
      </c>
      <c r="J146" s="43"/>
      <c r="K146" s="68"/>
      <c r="L146" s="68"/>
      <c r="M146" s="254">
        <f t="shared" si="17"/>
        <v>0</v>
      </c>
      <c r="N146" s="4"/>
      <c r="O146" s="256" t="str">
        <f t="shared" si="15"/>
        <v/>
      </c>
      <c r="P146" s="126" t="str">
        <f t="shared" si="16"/>
        <v/>
      </c>
      <c r="Q146" s="4"/>
      <c r="R146" s="4"/>
      <c r="S146" s="62"/>
      <c r="T146" s="3"/>
    </row>
    <row r="147" spans="1:20">
      <c r="A147" s="113" t="str">
        <f t="shared" si="12"/>
        <v xml:space="preserve">  </v>
      </c>
      <c r="B147" s="115" t="str">
        <f t="shared" si="13"/>
        <v xml:space="preserve">  </v>
      </c>
      <c r="C147" s="4"/>
      <c r="D147" s="58"/>
      <c r="E147" s="25"/>
      <c r="F147" s="3"/>
      <c r="G147" s="22"/>
      <c r="H147" s="13"/>
      <c r="I147" s="253" t="str">
        <f t="shared" si="14"/>
        <v xml:space="preserve"> </v>
      </c>
      <c r="J147" s="43"/>
      <c r="K147" s="68"/>
      <c r="L147" s="68"/>
      <c r="M147" s="254">
        <f t="shared" si="17"/>
        <v>0</v>
      </c>
      <c r="N147" s="4"/>
      <c r="O147" s="256" t="str">
        <f t="shared" si="15"/>
        <v/>
      </c>
      <c r="P147" s="126" t="str">
        <f t="shared" si="16"/>
        <v/>
      </c>
      <c r="Q147" s="4"/>
      <c r="R147" s="4"/>
      <c r="S147" s="62"/>
      <c r="T147" s="3"/>
    </row>
    <row r="148" spans="1:20">
      <c r="A148" s="113" t="str">
        <f t="shared" si="12"/>
        <v xml:space="preserve">  </v>
      </c>
      <c r="B148" s="115" t="str">
        <f t="shared" si="13"/>
        <v xml:space="preserve">  </v>
      </c>
      <c r="C148" s="4"/>
      <c r="D148" s="58"/>
      <c r="E148" s="25"/>
      <c r="F148" s="3"/>
      <c r="G148" s="22"/>
      <c r="H148" s="13"/>
      <c r="I148" s="253" t="str">
        <f t="shared" si="14"/>
        <v xml:space="preserve"> </v>
      </c>
      <c r="J148" s="43"/>
      <c r="K148" s="68"/>
      <c r="L148" s="68"/>
      <c r="M148" s="254">
        <f t="shared" si="17"/>
        <v>0</v>
      </c>
      <c r="N148" s="4"/>
      <c r="O148" s="256" t="str">
        <f t="shared" si="15"/>
        <v/>
      </c>
      <c r="P148" s="126" t="str">
        <f t="shared" si="16"/>
        <v/>
      </c>
      <c r="Q148" s="4"/>
      <c r="R148" s="4"/>
      <c r="S148" s="62"/>
      <c r="T148" s="3"/>
    </row>
    <row r="149" spans="1:20">
      <c r="A149" s="113" t="str">
        <f t="shared" si="12"/>
        <v xml:space="preserve">  </v>
      </c>
      <c r="B149" s="115" t="str">
        <f t="shared" si="13"/>
        <v xml:space="preserve">  </v>
      </c>
      <c r="C149" s="4"/>
      <c r="D149" s="58"/>
      <c r="E149" s="25"/>
      <c r="F149" s="3"/>
      <c r="G149" s="22"/>
      <c r="H149" s="13"/>
      <c r="I149" s="253" t="str">
        <f t="shared" si="14"/>
        <v xml:space="preserve"> </v>
      </c>
      <c r="J149" s="43"/>
      <c r="K149" s="68"/>
      <c r="L149" s="68"/>
      <c r="M149" s="254">
        <f t="shared" si="17"/>
        <v>0</v>
      </c>
      <c r="N149" s="4"/>
      <c r="O149" s="256" t="str">
        <f t="shared" si="15"/>
        <v/>
      </c>
      <c r="P149" s="126" t="str">
        <f t="shared" si="16"/>
        <v/>
      </c>
      <c r="Q149" s="4"/>
      <c r="R149" s="4"/>
      <c r="S149" s="62"/>
      <c r="T149" s="3"/>
    </row>
    <row r="150" spans="1:20">
      <c r="A150" s="113" t="str">
        <f t="shared" si="12"/>
        <v xml:space="preserve">  </v>
      </c>
      <c r="B150" s="115" t="str">
        <f t="shared" si="13"/>
        <v xml:space="preserve">  </v>
      </c>
      <c r="C150" s="4"/>
      <c r="D150" s="58"/>
      <c r="E150" s="25"/>
      <c r="F150" s="3"/>
      <c r="G150" s="22"/>
      <c r="H150" s="13"/>
      <c r="I150" s="253" t="str">
        <f t="shared" si="14"/>
        <v xml:space="preserve"> </v>
      </c>
      <c r="J150" s="43"/>
      <c r="K150" s="68"/>
      <c r="L150" s="68"/>
      <c r="M150" s="254">
        <f t="shared" si="17"/>
        <v>0</v>
      </c>
      <c r="N150" s="4"/>
      <c r="O150" s="256" t="str">
        <f t="shared" si="15"/>
        <v/>
      </c>
      <c r="P150" s="126" t="str">
        <f t="shared" si="16"/>
        <v/>
      </c>
      <c r="Q150" s="4"/>
      <c r="R150" s="4"/>
      <c r="S150" s="62"/>
      <c r="T150" s="3"/>
    </row>
    <row r="151" spans="1:20">
      <c r="A151" s="113" t="str">
        <f t="shared" si="12"/>
        <v xml:space="preserve">  </v>
      </c>
      <c r="B151" s="115" t="str">
        <f t="shared" si="13"/>
        <v xml:space="preserve">  </v>
      </c>
      <c r="C151" s="4"/>
      <c r="D151" s="58"/>
      <c r="E151" s="25"/>
      <c r="F151" s="3"/>
      <c r="G151" s="22"/>
      <c r="H151" s="13"/>
      <c r="I151" s="253" t="str">
        <f t="shared" si="14"/>
        <v xml:space="preserve"> </v>
      </c>
      <c r="J151" s="43"/>
      <c r="K151" s="68"/>
      <c r="L151" s="68"/>
      <c r="M151" s="254">
        <f t="shared" si="17"/>
        <v>0</v>
      </c>
      <c r="N151" s="4"/>
      <c r="O151" s="256" t="str">
        <f t="shared" si="15"/>
        <v/>
      </c>
      <c r="P151" s="126" t="str">
        <f t="shared" si="16"/>
        <v/>
      </c>
      <c r="Q151" s="4"/>
      <c r="R151" s="4"/>
      <c r="S151" s="62"/>
      <c r="T151" s="3"/>
    </row>
    <row r="152" spans="1:20">
      <c r="A152" s="113" t="str">
        <f t="shared" si="12"/>
        <v xml:space="preserve">  </v>
      </c>
      <c r="B152" s="115" t="str">
        <f t="shared" si="13"/>
        <v xml:space="preserve">  </v>
      </c>
      <c r="C152" s="4"/>
      <c r="D152" s="58"/>
      <c r="E152" s="25"/>
      <c r="F152" s="3"/>
      <c r="G152" s="22"/>
      <c r="H152" s="13"/>
      <c r="I152" s="253" t="str">
        <f t="shared" si="14"/>
        <v xml:space="preserve"> </v>
      </c>
      <c r="J152" s="43"/>
      <c r="K152" s="68"/>
      <c r="L152" s="68"/>
      <c r="M152" s="254">
        <f t="shared" si="17"/>
        <v>0</v>
      </c>
      <c r="N152" s="4"/>
      <c r="O152" s="256" t="str">
        <f t="shared" si="15"/>
        <v/>
      </c>
      <c r="P152" s="126" t="str">
        <f t="shared" si="16"/>
        <v/>
      </c>
      <c r="Q152" s="4"/>
      <c r="R152" s="4"/>
      <c r="S152" s="62"/>
      <c r="T152" s="3"/>
    </row>
    <row r="153" spans="1:20">
      <c r="A153" s="113" t="str">
        <f t="shared" si="12"/>
        <v xml:space="preserve">  </v>
      </c>
      <c r="B153" s="115" t="str">
        <f t="shared" si="13"/>
        <v xml:space="preserve">  </v>
      </c>
      <c r="C153" s="4"/>
      <c r="D153" s="58"/>
      <c r="E153" s="25"/>
      <c r="F153" s="3"/>
      <c r="G153" s="22"/>
      <c r="H153" s="13"/>
      <c r="I153" s="253" t="str">
        <f t="shared" si="14"/>
        <v xml:space="preserve"> </v>
      </c>
      <c r="J153" s="43"/>
      <c r="K153" s="68"/>
      <c r="L153" s="68"/>
      <c r="M153" s="254">
        <f t="shared" si="17"/>
        <v>0</v>
      </c>
      <c r="N153" s="4"/>
      <c r="O153" s="256" t="str">
        <f t="shared" si="15"/>
        <v/>
      </c>
      <c r="P153" s="126" t="str">
        <f t="shared" si="16"/>
        <v/>
      </c>
      <c r="Q153" s="4"/>
      <c r="R153" s="4"/>
      <c r="S153" s="62"/>
      <c r="T153" s="3"/>
    </row>
    <row r="154" spans="1:20">
      <c r="A154" s="113" t="str">
        <f t="shared" si="12"/>
        <v xml:space="preserve">  </v>
      </c>
      <c r="B154" s="115" t="str">
        <f t="shared" si="13"/>
        <v xml:space="preserve">  </v>
      </c>
      <c r="C154" s="4"/>
      <c r="D154" s="58"/>
      <c r="E154" s="25"/>
      <c r="F154" s="3"/>
      <c r="G154" s="22"/>
      <c r="H154" s="13"/>
      <c r="I154" s="253" t="str">
        <f t="shared" si="14"/>
        <v xml:space="preserve"> </v>
      </c>
      <c r="J154" s="43"/>
      <c r="K154" s="68"/>
      <c r="L154" s="68"/>
      <c r="M154" s="254">
        <f t="shared" si="17"/>
        <v>0</v>
      </c>
      <c r="N154" s="4"/>
      <c r="O154" s="256" t="str">
        <f t="shared" si="15"/>
        <v/>
      </c>
      <c r="P154" s="126" t="str">
        <f t="shared" si="16"/>
        <v/>
      </c>
      <c r="Q154" s="4"/>
      <c r="R154" s="4"/>
      <c r="S154" s="62"/>
      <c r="T154" s="3"/>
    </row>
    <row r="155" spans="1:20">
      <c r="A155" s="113" t="str">
        <f t="shared" si="12"/>
        <v xml:space="preserve">  </v>
      </c>
      <c r="B155" s="115" t="str">
        <f t="shared" si="13"/>
        <v xml:space="preserve">  </v>
      </c>
      <c r="C155" s="4"/>
      <c r="D155" s="58"/>
      <c r="E155" s="25"/>
      <c r="F155" s="3"/>
      <c r="G155" s="22"/>
      <c r="H155" s="13"/>
      <c r="I155" s="253" t="str">
        <f t="shared" si="14"/>
        <v xml:space="preserve"> </v>
      </c>
      <c r="J155" s="43"/>
      <c r="K155" s="68"/>
      <c r="L155" s="68"/>
      <c r="M155" s="254">
        <f t="shared" si="17"/>
        <v>0</v>
      </c>
      <c r="N155" s="4"/>
      <c r="O155" s="256" t="str">
        <f t="shared" si="15"/>
        <v/>
      </c>
      <c r="P155" s="126" t="str">
        <f t="shared" si="16"/>
        <v/>
      </c>
      <c r="Q155" s="4"/>
      <c r="R155" s="4"/>
      <c r="S155" s="62"/>
      <c r="T155" s="3"/>
    </row>
    <row r="156" spans="1:20">
      <c r="A156" s="113" t="str">
        <f t="shared" si="12"/>
        <v xml:space="preserve">  </v>
      </c>
      <c r="B156" s="115" t="str">
        <f t="shared" si="13"/>
        <v xml:space="preserve">  </v>
      </c>
      <c r="C156" s="4"/>
      <c r="D156" s="58"/>
      <c r="E156" s="25"/>
      <c r="F156" s="3"/>
      <c r="G156" s="22"/>
      <c r="H156" s="13"/>
      <c r="I156" s="253" t="str">
        <f t="shared" si="14"/>
        <v xml:space="preserve"> </v>
      </c>
      <c r="J156" s="43"/>
      <c r="K156" s="68"/>
      <c r="L156" s="68"/>
      <c r="M156" s="254">
        <f t="shared" si="17"/>
        <v>0</v>
      </c>
      <c r="N156" s="4"/>
      <c r="O156" s="256" t="str">
        <f t="shared" si="15"/>
        <v/>
      </c>
      <c r="P156" s="126" t="str">
        <f t="shared" si="16"/>
        <v/>
      </c>
      <c r="Q156" s="4"/>
      <c r="R156" s="4"/>
      <c r="S156" s="62"/>
      <c r="T156" s="3"/>
    </row>
    <row r="157" spans="1:20">
      <c r="A157" s="113" t="str">
        <f t="shared" si="12"/>
        <v xml:space="preserve">  </v>
      </c>
      <c r="B157" s="115" t="str">
        <f t="shared" si="13"/>
        <v xml:space="preserve">  </v>
      </c>
      <c r="C157" s="4"/>
      <c r="D157" s="58"/>
      <c r="E157" s="25"/>
      <c r="F157" s="3"/>
      <c r="G157" s="22"/>
      <c r="H157" s="13"/>
      <c r="I157" s="253" t="str">
        <f t="shared" si="14"/>
        <v xml:space="preserve"> </v>
      </c>
      <c r="J157" s="43"/>
      <c r="K157" s="68"/>
      <c r="L157" s="68"/>
      <c r="M157" s="254">
        <f t="shared" si="17"/>
        <v>0</v>
      </c>
      <c r="N157" s="4"/>
      <c r="O157" s="256" t="str">
        <f t="shared" si="15"/>
        <v/>
      </c>
      <c r="P157" s="126" t="str">
        <f t="shared" si="16"/>
        <v/>
      </c>
      <c r="Q157" s="4"/>
      <c r="R157" s="4"/>
      <c r="S157" s="62"/>
      <c r="T157" s="3"/>
    </row>
    <row r="158" spans="1:20">
      <c r="A158" s="113" t="str">
        <f t="shared" si="12"/>
        <v xml:space="preserve">  </v>
      </c>
      <c r="B158" s="115" t="str">
        <f t="shared" si="13"/>
        <v xml:space="preserve">  </v>
      </c>
      <c r="C158" s="4"/>
      <c r="D158" s="58"/>
      <c r="E158" s="25"/>
      <c r="F158" s="3"/>
      <c r="G158" s="22"/>
      <c r="H158" s="13"/>
      <c r="I158" s="253" t="str">
        <f t="shared" si="14"/>
        <v xml:space="preserve"> </v>
      </c>
      <c r="J158" s="43"/>
      <c r="K158" s="68"/>
      <c r="L158" s="68"/>
      <c r="M158" s="254">
        <f t="shared" si="17"/>
        <v>0</v>
      </c>
      <c r="N158" s="4"/>
      <c r="O158" s="256" t="str">
        <f t="shared" si="15"/>
        <v/>
      </c>
      <c r="P158" s="126" t="str">
        <f t="shared" si="16"/>
        <v/>
      </c>
      <c r="Q158" s="4"/>
      <c r="R158" s="4"/>
      <c r="S158" s="62"/>
      <c r="T158" s="3"/>
    </row>
    <row r="159" spans="1:20">
      <c r="A159" s="113" t="str">
        <f t="shared" si="12"/>
        <v xml:space="preserve">  </v>
      </c>
      <c r="B159" s="115" t="str">
        <f t="shared" si="13"/>
        <v xml:space="preserve">  </v>
      </c>
      <c r="C159" s="4"/>
      <c r="D159" s="58"/>
      <c r="E159" s="25"/>
      <c r="F159" s="3"/>
      <c r="G159" s="22"/>
      <c r="H159" s="13"/>
      <c r="I159" s="253" t="str">
        <f t="shared" si="14"/>
        <v xml:space="preserve"> </v>
      </c>
      <c r="J159" s="43"/>
      <c r="K159" s="68"/>
      <c r="L159" s="68"/>
      <c r="M159" s="254">
        <f t="shared" si="17"/>
        <v>0</v>
      </c>
      <c r="N159" s="4"/>
      <c r="O159" s="256" t="str">
        <f t="shared" si="15"/>
        <v/>
      </c>
      <c r="P159" s="126" t="str">
        <f t="shared" si="16"/>
        <v/>
      </c>
      <c r="Q159" s="4"/>
      <c r="R159" s="4"/>
      <c r="S159" s="62"/>
      <c r="T159" s="3"/>
    </row>
    <row r="160" spans="1:20">
      <c r="A160" s="113" t="str">
        <f t="shared" si="12"/>
        <v xml:space="preserve">  </v>
      </c>
      <c r="B160" s="115" t="str">
        <f t="shared" si="13"/>
        <v xml:space="preserve">  </v>
      </c>
      <c r="C160" s="4"/>
      <c r="D160" s="58"/>
      <c r="E160" s="25"/>
      <c r="F160" s="3"/>
      <c r="G160" s="22"/>
      <c r="H160" s="13"/>
      <c r="I160" s="253" t="str">
        <f t="shared" si="14"/>
        <v xml:space="preserve"> </v>
      </c>
      <c r="J160" s="43"/>
      <c r="K160" s="68"/>
      <c r="L160" s="68"/>
      <c r="M160" s="254">
        <f t="shared" si="17"/>
        <v>0</v>
      </c>
      <c r="N160" s="4"/>
      <c r="O160" s="256" t="str">
        <f t="shared" si="15"/>
        <v/>
      </c>
      <c r="P160" s="126" t="str">
        <f t="shared" si="16"/>
        <v/>
      </c>
      <c r="Q160" s="4"/>
      <c r="R160" s="4"/>
      <c r="S160" s="62"/>
      <c r="T160" s="3"/>
    </row>
    <row r="161" spans="1:20">
      <c r="A161" s="113" t="str">
        <f t="shared" si="12"/>
        <v xml:space="preserve">  </v>
      </c>
      <c r="B161" s="115" t="str">
        <f t="shared" si="13"/>
        <v xml:space="preserve">  </v>
      </c>
      <c r="C161" s="4"/>
      <c r="D161" s="58"/>
      <c r="E161" s="25"/>
      <c r="F161" s="3"/>
      <c r="G161" s="22"/>
      <c r="H161" s="13"/>
      <c r="I161" s="253" t="str">
        <f t="shared" si="14"/>
        <v xml:space="preserve"> </v>
      </c>
      <c r="J161" s="43"/>
      <c r="K161" s="68"/>
      <c r="L161" s="68"/>
      <c r="M161" s="254">
        <f t="shared" si="17"/>
        <v>0</v>
      </c>
      <c r="N161" s="4"/>
      <c r="O161" s="256" t="str">
        <f t="shared" si="15"/>
        <v/>
      </c>
      <c r="P161" s="126" t="str">
        <f t="shared" si="16"/>
        <v/>
      </c>
      <c r="Q161" s="4"/>
      <c r="R161" s="4"/>
      <c r="S161" s="62"/>
      <c r="T161" s="3"/>
    </row>
    <row r="162" spans="1:20">
      <c r="A162" s="113" t="str">
        <f t="shared" si="12"/>
        <v xml:space="preserve">  </v>
      </c>
      <c r="B162" s="115" t="str">
        <f t="shared" si="13"/>
        <v xml:space="preserve">  </v>
      </c>
      <c r="C162" s="4"/>
      <c r="D162" s="58"/>
      <c r="E162" s="25"/>
      <c r="F162" s="3"/>
      <c r="G162" s="22"/>
      <c r="H162" s="13"/>
      <c r="I162" s="253" t="str">
        <f t="shared" si="14"/>
        <v xml:space="preserve"> </v>
      </c>
      <c r="J162" s="43"/>
      <c r="K162" s="68"/>
      <c r="L162" s="68"/>
      <c r="M162" s="254">
        <f t="shared" si="17"/>
        <v>0</v>
      </c>
      <c r="N162" s="4"/>
      <c r="O162" s="256" t="str">
        <f t="shared" si="15"/>
        <v/>
      </c>
      <c r="P162" s="126" t="str">
        <f t="shared" si="16"/>
        <v/>
      </c>
      <c r="Q162" s="4"/>
      <c r="R162" s="4"/>
      <c r="S162" s="62"/>
      <c r="T162" s="3"/>
    </row>
    <row r="163" spans="1:20">
      <c r="A163" s="113" t="str">
        <f t="shared" si="12"/>
        <v xml:space="preserve">  </v>
      </c>
      <c r="B163" s="115" t="str">
        <f t="shared" si="13"/>
        <v xml:space="preserve">  </v>
      </c>
      <c r="C163" s="4"/>
      <c r="D163" s="58"/>
      <c r="E163" s="25"/>
      <c r="F163" s="3"/>
      <c r="G163" s="22"/>
      <c r="H163" s="13"/>
      <c r="I163" s="253" t="str">
        <f t="shared" si="14"/>
        <v xml:space="preserve"> </v>
      </c>
      <c r="J163" s="43"/>
      <c r="K163" s="68"/>
      <c r="L163" s="68"/>
      <c r="M163" s="254">
        <f t="shared" si="17"/>
        <v>0</v>
      </c>
      <c r="N163" s="4"/>
      <c r="O163" s="256" t="str">
        <f t="shared" si="15"/>
        <v/>
      </c>
      <c r="P163" s="126" t="str">
        <f t="shared" si="16"/>
        <v/>
      </c>
      <c r="Q163" s="4"/>
      <c r="R163" s="4"/>
      <c r="S163" s="62"/>
      <c r="T163" s="3"/>
    </row>
    <row r="164" spans="1:20">
      <c r="A164" s="113" t="str">
        <f t="shared" si="12"/>
        <v xml:space="preserve">  </v>
      </c>
      <c r="B164" s="115" t="str">
        <f t="shared" si="13"/>
        <v xml:space="preserve">  </v>
      </c>
      <c r="C164" s="4"/>
      <c r="D164" s="58"/>
      <c r="E164" s="25"/>
      <c r="F164" s="3"/>
      <c r="G164" s="22"/>
      <c r="H164" s="13"/>
      <c r="I164" s="253" t="str">
        <f t="shared" si="14"/>
        <v xml:space="preserve"> </v>
      </c>
      <c r="J164" s="43"/>
      <c r="K164" s="68"/>
      <c r="L164" s="68"/>
      <c r="M164" s="254">
        <f t="shared" si="17"/>
        <v>0</v>
      </c>
      <c r="N164" s="4"/>
      <c r="O164" s="256" t="str">
        <f t="shared" si="15"/>
        <v/>
      </c>
      <c r="P164" s="126" t="str">
        <f t="shared" si="16"/>
        <v/>
      </c>
      <c r="Q164" s="4"/>
      <c r="R164" s="4"/>
      <c r="S164" s="62"/>
      <c r="T164" s="3"/>
    </row>
    <row r="165" spans="1:20">
      <c r="A165" s="113" t="str">
        <f t="shared" si="12"/>
        <v xml:space="preserve">  </v>
      </c>
      <c r="B165" s="115" t="str">
        <f t="shared" si="13"/>
        <v xml:space="preserve">  </v>
      </c>
      <c r="C165" s="4"/>
      <c r="D165" s="58"/>
      <c r="E165" s="25"/>
      <c r="F165" s="3"/>
      <c r="G165" s="22"/>
      <c r="H165" s="13"/>
      <c r="I165" s="253" t="str">
        <f t="shared" si="14"/>
        <v xml:space="preserve"> </v>
      </c>
      <c r="J165" s="43"/>
      <c r="K165" s="68"/>
      <c r="L165" s="68"/>
      <c r="M165" s="254">
        <f t="shared" si="17"/>
        <v>0</v>
      </c>
      <c r="N165" s="4"/>
      <c r="O165" s="256" t="str">
        <f t="shared" si="15"/>
        <v/>
      </c>
      <c r="P165" s="126" t="str">
        <f t="shared" si="16"/>
        <v/>
      </c>
      <c r="Q165" s="4"/>
      <c r="R165" s="4"/>
      <c r="S165" s="62"/>
      <c r="T165" s="3"/>
    </row>
    <row r="166" spans="1:20">
      <c r="A166" s="113" t="str">
        <f t="shared" si="12"/>
        <v xml:space="preserve">  </v>
      </c>
      <c r="B166" s="115" t="str">
        <f t="shared" si="13"/>
        <v xml:space="preserve">  </v>
      </c>
      <c r="C166" s="4"/>
      <c r="D166" s="58"/>
      <c r="E166" s="25"/>
      <c r="F166" s="3"/>
      <c r="G166" s="22"/>
      <c r="H166" s="13"/>
      <c r="I166" s="253" t="str">
        <f t="shared" si="14"/>
        <v xml:space="preserve"> </v>
      </c>
      <c r="J166" s="43"/>
      <c r="K166" s="68"/>
      <c r="L166" s="68"/>
      <c r="M166" s="254">
        <f t="shared" si="17"/>
        <v>0</v>
      </c>
      <c r="N166" s="4"/>
      <c r="O166" s="256" t="str">
        <f t="shared" si="15"/>
        <v/>
      </c>
      <c r="P166" s="126" t="str">
        <f t="shared" si="16"/>
        <v/>
      </c>
      <c r="Q166" s="4"/>
      <c r="R166" s="4"/>
      <c r="S166" s="62"/>
      <c r="T166" s="3"/>
    </row>
    <row r="167" spans="1:20">
      <c r="A167" s="113" t="str">
        <f t="shared" si="12"/>
        <v xml:space="preserve">  </v>
      </c>
      <c r="B167" s="115" t="str">
        <f t="shared" si="13"/>
        <v xml:space="preserve">  </v>
      </c>
      <c r="C167" s="4"/>
      <c r="D167" s="58"/>
      <c r="E167" s="25"/>
      <c r="F167" s="3"/>
      <c r="G167" s="22"/>
      <c r="H167" s="13"/>
      <c r="I167" s="253" t="str">
        <f t="shared" si="14"/>
        <v xml:space="preserve"> </v>
      </c>
      <c r="J167" s="43"/>
      <c r="K167" s="68"/>
      <c r="L167" s="68"/>
      <c r="M167" s="254">
        <f t="shared" si="17"/>
        <v>0</v>
      </c>
      <c r="N167" s="4"/>
      <c r="O167" s="256" t="str">
        <f t="shared" si="15"/>
        <v/>
      </c>
      <c r="P167" s="126" t="str">
        <f t="shared" si="16"/>
        <v/>
      </c>
      <c r="Q167" s="4"/>
      <c r="R167" s="4"/>
      <c r="S167" s="62"/>
      <c r="T167" s="3"/>
    </row>
    <row r="168" spans="1:20">
      <c r="A168" s="113" t="str">
        <f t="shared" si="12"/>
        <v xml:space="preserve">  </v>
      </c>
      <c r="B168" s="115" t="str">
        <f t="shared" si="13"/>
        <v xml:space="preserve">  </v>
      </c>
      <c r="C168" s="4"/>
      <c r="D168" s="58"/>
      <c r="E168" s="25"/>
      <c r="F168" s="3"/>
      <c r="G168" s="22"/>
      <c r="H168" s="13"/>
      <c r="I168" s="253" t="str">
        <f t="shared" si="14"/>
        <v xml:space="preserve"> </v>
      </c>
      <c r="J168" s="43"/>
      <c r="K168" s="68"/>
      <c r="L168" s="68"/>
      <c r="M168" s="254">
        <f t="shared" si="17"/>
        <v>0</v>
      </c>
      <c r="N168" s="4"/>
      <c r="O168" s="256" t="str">
        <f t="shared" si="15"/>
        <v/>
      </c>
      <c r="P168" s="126" t="str">
        <f t="shared" si="16"/>
        <v/>
      </c>
      <c r="Q168" s="4"/>
      <c r="R168" s="4"/>
      <c r="S168" s="62"/>
      <c r="T168" s="3"/>
    </row>
    <row r="169" spans="1:20">
      <c r="A169" s="113" t="str">
        <f t="shared" si="12"/>
        <v xml:space="preserve">  </v>
      </c>
      <c r="B169" s="115" t="str">
        <f t="shared" si="13"/>
        <v xml:space="preserve">  </v>
      </c>
      <c r="C169" s="4"/>
      <c r="D169" s="58"/>
      <c r="E169" s="25"/>
      <c r="F169" s="3"/>
      <c r="G169" s="22"/>
      <c r="H169" s="13"/>
      <c r="I169" s="253" t="str">
        <f t="shared" si="14"/>
        <v xml:space="preserve"> </v>
      </c>
      <c r="J169" s="43"/>
      <c r="K169" s="68"/>
      <c r="L169" s="68"/>
      <c r="M169" s="254">
        <f t="shared" si="17"/>
        <v>0</v>
      </c>
      <c r="N169" s="4"/>
      <c r="O169" s="256" t="str">
        <f t="shared" si="15"/>
        <v/>
      </c>
      <c r="P169" s="126" t="str">
        <f t="shared" si="16"/>
        <v/>
      </c>
      <c r="Q169" s="4"/>
      <c r="R169" s="4"/>
      <c r="S169" s="62"/>
      <c r="T169" s="3"/>
    </row>
    <row r="170" spans="1:20">
      <c r="A170" s="113" t="str">
        <f t="shared" si="12"/>
        <v xml:space="preserve">  </v>
      </c>
      <c r="B170" s="115" t="str">
        <f t="shared" si="13"/>
        <v xml:space="preserve">  </v>
      </c>
      <c r="C170" s="4"/>
      <c r="D170" s="58"/>
      <c r="E170" s="25"/>
      <c r="F170" s="3"/>
      <c r="G170" s="22"/>
      <c r="H170" s="13"/>
      <c r="I170" s="253" t="str">
        <f t="shared" si="14"/>
        <v xml:space="preserve"> </v>
      </c>
      <c r="J170" s="43"/>
      <c r="K170" s="68"/>
      <c r="L170" s="68"/>
      <c r="M170" s="254">
        <f t="shared" si="17"/>
        <v>0</v>
      </c>
      <c r="N170" s="4"/>
      <c r="O170" s="256" t="str">
        <f t="shared" si="15"/>
        <v/>
      </c>
      <c r="P170" s="126" t="str">
        <f t="shared" si="16"/>
        <v/>
      </c>
      <c r="Q170" s="4"/>
      <c r="R170" s="4"/>
      <c r="S170" s="62"/>
      <c r="T170" s="3"/>
    </row>
    <row r="171" spans="1:20">
      <c r="A171" s="113" t="str">
        <f t="shared" si="12"/>
        <v xml:space="preserve">  </v>
      </c>
      <c r="B171" s="115" t="str">
        <f t="shared" si="13"/>
        <v xml:space="preserve">  </v>
      </c>
      <c r="C171" s="4"/>
      <c r="D171" s="58"/>
      <c r="E171" s="25"/>
      <c r="F171" s="3"/>
      <c r="G171" s="22"/>
      <c r="H171" s="13"/>
      <c r="I171" s="253" t="str">
        <f t="shared" si="14"/>
        <v xml:space="preserve"> </v>
      </c>
      <c r="J171" s="43"/>
      <c r="K171" s="68"/>
      <c r="L171" s="68"/>
      <c r="M171" s="254">
        <f t="shared" si="17"/>
        <v>0</v>
      </c>
      <c r="N171" s="4"/>
      <c r="O171" s="256" t="str">
        <f t="shared" si="15"/>
        <v/>
      </c>
      <c r="P171" s="126" t="str">
        <f t="shared" si="16"/>
        <v/>
      </c>
      <c r="Q171" s="4"/>
      <c r="R171" s="4"/>
      <c r="S171" s="62"/>
      <c r="T171" s="3"/>
    </row>
    <row r="172" spans="1:20">
      <c r="A172" s="113" t="str">
        <f t="shared" si="12"/>
        <v xml:space="preserve">  </v>
      </c>
      <c r="B172" s="115" t="str">
        <f t="shared" si="13"/>
        <v xml:space="preserve">  </v>
      </c>
      <c r="C172" s="4"/>
      <c r="D172" s="58"/>
      <c r="E172" s="25"/>
      <c r="F172" s="3"/>
      <c r="G172" s="22"/>
      <c r="H172" s="13"/>
      <c r="I172" s="253" t="str">
        <f t="shared" si="14"/>
        <v xml:space="preserve"> </v>
      </c>
      <c r="J172" s="43"/>
      <c r="K172" s="68"/>
      <c r="L172" s="68"/>
      <c r="M172" s="254">
        <f t="shared" si="17"/>
        <v>0</v>
      </c>
      <c r="N172" s="4"/>
      <c r="O172" s="256" t="str">
        <f t="shared" si="15"/>
        <v/>
      </c>
      <c r="P172" s="126" t="str">
        <f t="shared" si="16"/>
        <v/>
      </c>
      <c r="Q172" s="4"/>
      <c r="R172" s="4"/>
      <c r="S172" s="62"/>
      <c r="T172" s="3"/>
    </row>
    <row r="173" spans="1:20">
      <c r="A173" s="113" t="str">
        <f t="shared" si="12"/>
        <v xml:space="preserve">  </v>
      </c>
      <c r="B173" s="115" t="str">
        <f t="shared" si="13"/>
        <v xml:space="preserve">  </v>
      </c>
      <c r="C173" s="4"/>
      <c r="D173" s="58"/>
      <c r="E173" s="25"/>
      <c r="F173" s="3"/>
      <c r="G173" s="22"/>
      <c r="H173" s="13"/>
      <c r="I173" s="253" t="str">
        <f t="shared" si="14"/>
        <v xml:space="preserve"> </v>
      </c>
      <c r="J173" s="43"/>
      <c r="K173" s="68"/>
      <c r="L173" s="68"/>
      <c r="M173" s="254">
        <f t="shared" si="17"/>
        <v>0</v>
      </c>
      <c r="N173" s="4"/>
      <c r="O173" s="256" t="str">
        <f t="shared" si="15"/>
        <v/>
      </c>
      <c r="P173" s="126" t="str">
        <f t="shared" si="16"/>
        <v/>
      </c>
      <c r="Q173" s="4"/>
      <c r="R173" s="4"/>
      <c r="S173" s="62"/>
      <c r="T173" s="3"/>
    </row>
    <row r="174" spans="1:20">
      <c r="A174" s="113" t="str">
        <f t="shared" si="12"/>
        <v xml:space="preserve">  </v>
      </c>
      <c r="B174" s="115" t="str">
        <f t="shared" si="13"/>
        <v xml:space="preserve">  </v>
      </c>
      <c r="C174" s="4"/>
      <c r="D174" s="58"/>
      <c r="E174" s="25"/>
      <c r="F174" s="3"/>
      <c r="G174" s="22"/>
      <c r="H174" s="13"/>
      <c r="I174" s="253" t="str">
        <f t="shared" si="14"/>
        <v xml:space="preserve"> </v>
      </c>
      <c r="J174" s="43"/>
      <c r="K174" s="68"/>
      <c r="L174" s="68"/>
      <c r="M174" s="254">
        <f t="shared" si="17"/>
        <v>0</v>
      </c>
      <c r="N174" s="4"/>
      <c r="O174" s="256" t="str">
        <f t="shared" si="15"/>
        <v/>
      </c>
      <c r="P174" s="126" t="str">
        <f t="shared" si="16"/>
        <v/>
      </c>
      <c r="Q174" s="4"/>
      <c r="R174" s="4"/>
      <c r="S174" s="62"/>
      <c r="T174" s="3"/>
    </row>
    <row r="175" spans="1:20">
      <c r="A175" s="113" t="str">
        <f t="shared" si="12"/>
        <v xml:space="preserve">  </v>
      </c>
      <c r="B175" s="115" t="str">
        <f t="shared" si="13"/>
        <v xml:space="preserve">  </v>
      </c>
      <c r="C175" s="4"/>
      <c r="D175" s="58"/>
      <c r="E175" s="25"/>
      <c r="F175" s="3"/>
      <c r="G175" s="22"/>
      <c r="H175" s="13"/>
      <c r="I175" s="253" t="str">
        <f t="shared" si="14"/>
        <v xml:space="preserve"> </v>
      </c>
      <c r="J175" s="43"/>
      <c r="K175" s="68"/>
      <c r="L175" s="68"/>
      <c r="M175" s="254">
        <f t="shared" si="17"/>
        <v>0</v>
      </c>
      <c r="N175" s="4"/>
      <c r="O175" s="256" t="str">
        <f t="shared" si="15"/>
        <v/>
      </c>
      <c r="P175" s="126" t="str">
        <f t="shared" si="16"/>
        <v/>
      </c>
      <c r="Q175" s="4"/>
      <c r="R175" s="4"/>
      <c r="S175" s="62"/>
      <c r="T175" s="3"/>
    </row>
    <row r="176" spans="1:20">
      <c r="A176" s="113" t="str">
        <f t="shared" si="12"/>
        <v xml:space="preserve">  </v>
      </c>
      <c r="B176" s="115" t="str">
        <f t="shared" si="13"/>
        <v xml:space="preserve">  </v>
      </c>
      <c r="C176" s="4"/>
      <c r="D176" s="58"/>
      <c r="E176" s="25"/>
      <c r="F176" s="3"/>
      <c r="G176" s="22"/>
      <c r="H176" s="13"/>
      <c r="I176" s="253" t="str">
        <f t="shared" si="14"/>
        <v xml:space="preserve"> </v>
      </c>
      <c r="J176" s="43"/>
      <c r="K176" s="68"/>
      <c r="L176" s="68"/>
      <c r="M176" s="254">
        <f t="shared" si="17"/>
        <v>0</v>
      </c>
      <c r="N176" s="4"/>
      <c r="O176" s="256" t="str">
        <f t="shared" si="15"/>
        <v/>
      </c>
      <c r="P176" s="126" t="str">
        <f t="shared" si="16"/>
        <v/>
      </c>
      <c r="Q176" s="4"/>
      <c r="R176" s="4"/>
      <c r="S176" s="62"/>
      <c r="T176" s="3"/>
    </row>
    <row r="177" spans="1:20">
      <c r="A177" s="113" t="str">
        <f t="shared" si="12"/>
        <v xml:space="preserve">  </v>
      </c>
      <c r="B177" s="115" t="str">
        <f t="shared" si="13"/>
        <v xml:space="preserve">  </v>
      </c>
      <c r="C177" s="4"/>
      <c r="D177" s="58"/>
      <c r="E177" s="25"/>
      <c r="F177" s="3"/>
      <c r="G177" s="22"/>
      <c r="H177" s="13"/>
      <c r="I177" s="253" t="str">
        <f t="shared" si="14"/>
        <v xml:space="preserve"> </v>
      </c>
      <c r="J177" s="43"/>
      <c r="K177" s="68"/>
      <c r="L177" s="68"/>
      <c r="M177" s="254">
        <f t="shared" si="17"/>
        <v>0</v>
      </c>
      <c r="N177" s="4"/>
      <c r="O177" s="256" t="str">
        <f t="shared" si="15"/>
        <v/>
      </c>
      <c r="P177" s="126" t="str">
        <f t="shared" si="16"/>
        <v/>
      </c>
      <c r="Q177" s="4"/>
      <c r="R177" s="4"/>
      <c r="S177" s="62"/>
      <c r="T177" s="3"/>
    </row>
    <row r="178" spans="1:20">
      <c r="A178" s="113" t="str">
        <f t="shared" si="12"/>
        <v xml:space="preserve">  </v>
      </c>
      <c r="B178" s="115" t="str">
        <f t="shared" si="13"/>
        <v xml:space="preserve">  </v>
      </c>
      <c r="C178" s="4"/>
      <c r="D178" s="58"/>
      <c r="E178" s="25"/>
      <c r="F178" s="3"/>
      <c r="G178" s="22"/>
      <c r="H178" s="13"/>
      <c r="I178" s="253" t="str">
        <f t="shared" si="14"/>
        <v xml:space="preserve"> </v>
      </c>
      <c r="J178" s="43"/>
      <c r="K178" s="68"/>
      <c r="L178" s="68"/>
      <c r="M178" s="254">
        <f t="shared" si="17"/>
        <v>0</v>
      </c>
      <c r="N178" s="4"/>
      <c r="O178" s="256" t="str">
        <f t="shared" si="15"/>
        <v/>
      </c>
      <c r="P178" s="126" t="str">
        <f t="shared" si="16"/>
        <v/>
      </c>
      <c r="Q178" s="4"/>
      <c r="R178" s="4"/>
      <c r="S178" s="62"/>
      <c r="T178" s="3"/>
    </row>
    <row r="179" spans="1:20">
      <c r="A179" s="113" t="str">
        <f t="shared" si="12"/>
        <v xml:space="preserve">  </v>
      </c>
      <c r="B179" s="115" t="str">
        <f t="shared" si="13"/>
        <v xml:space="preserve">  </v>
      </c>
      <c r="C179" s="4"/>
      <c r="D179" s="58"/>
      <c r="E179" s="25"/>
      <c r="F179" s="3"/>
      <c r="G179" s="22"/>
      <c r="H179" s="13"/>
      <c r="I179" s="253" t="str">
        <f t="shared" si="14"/>
        <v xml:space="preserve"> </v>
      </c>
      <c r="J179" s="43"/>
      <c r="K179" s="68"/>
      <c r="L179" s="68"/>
      <c r="M179" s="254">
        <f t="shared" si="17"/>
        <v>0</v>
      </c>
      <c r="N179" s="4"/>
      <c r="O179" s="256" t="str">
        <f t="shared" si="15"/>
        <v/>
      </c>
      <c r="P179" s="126" t="str">
        <f t="shared" si="16"/>
        <v/>
      </c>
      <c r="Q179" s="4"/>
      <c r="R179" s="4"/>
      <c r="S179" s="62"/>
      <c r="T179" s="3"/>
    </row>
    <row r="180" spans="1:20">
      <c r="A180" s="113" t="str">
        <f t="shared" si="12"/>
        <v xml:space="preserve">  </v>
      </c>
      <c r="B180" s="115" t="str">
        <f t="shared" si="13"/>
        <v xml:space="preserve">  </v>
      </c>
      <c r="C180" s="4"/>
      <c r="D180" s="58"/>
      <c r="E180" s="25"/>
      <c r="F180" s="3"/>
      <c r="G180" s="22"/>
      <c r="H180" s="13"/>
      <c r="I180" s="253" t="str">
        <f t="shared" si="14"/>
        <v xml:space="preserve"> </v>
      </c>
      <c r="J180" s="43"/>
      <c r="K180" s="68"/>
      <c r="L180" s="68"/>
      <c r="M180" s="254">
        <f t="shared" si="17"/>
        <v>0</v>
      </c>
      <c r="N180" s="4"/>
      <c r="O180" s="256" t="str">
        <f t="shared" si="15"/>
        <v/>
      </c>
      <c r="P180" s="126" t="str">
        <f t="shared" si="16"/>
        <v/>
      </c>
      <c r="Q180" s="4"/>
      <c r="R180" s="4"/>
      <c r="S180" s="62"/>
      <c r="T180" s="3"/>
    </row>
    <row r="181" spans="1:20">
      <c r="A181" s="113" t="str">
        <f t="shared" si="12"/>
        <v xml:space="preserve">  </v>
      </c>
      <c r="B181" s="115" t="str">
        <f t="shared" si="13"/>
        <v xml:space="preserve">  </v>
      </c>
      <c r="C181" s="4"/>
      <c r="D181" s="58"/>
      <c r="E181" s="25"/>
      <c r="F181" s="3"/>
      <c r="G181" s="22"/>
      <c r="H181" s="13"/>
      <c r="I181" s="253" t="str">
        <f t="shared" si="14"/>
        <v xml:space="preserve"> </v>
      </c>
      <c r="J181" s="43"/>
      <c r="K181" s="68"/>
      <c r="L181" s="68"/>
      <c r="M181" s="254">
        <f t="shared" si="17"/>
        <v>0</v>
      </c>
      <c r="N181" s="4"/>
      <c r="O181" s="256" t="str">
        <f t="shared" si="15"/>
        <v/>
      </c>
      <c r="P181" s="126" t="str">
        <f t="shared" si="16"/>
        <v/>
      </c>
      <c r="Q181" s="4"/>
      <c r="R181" s="4"/>
      <c r="S181" s="62"/>
      <c r="T181" s="3"/>
    </row>
    <row r="182" spans="1:20">
      <c r="A182" s="113" t="str">
        <f t="shared" si="12"/>
        <v xml:space="preserve">  </v>
      </c>
      <c r="B182" s="115" t="str">
        <f t="shared" si="13"/>
        <v xml:space="preserve">  </v>
      </c>
      <c r="C182" s="4"/>
      <c r="D182" s="58"/>
      <c r="E182" s="25"/>
      <c r="F182" s="3"/>
      <c r="G182" s="22"/>
      <c r="H182" s="13"/>
      <c r="I182" s="253" t="str">
        <f t="shared" si="14"/>
        <v xml:space="preserve"> </v>
      </c>
      <c r="J182" s="43"/>
      <c r="K182" s="68"/>
      <c r="L182" s="68"/>
      <c r="M182" s="254">
        <f t="shared" si="17"/>
        <v>0</v>
      </c>
      <c r="N182" s="4"/>
      <c r="O182" s="256" t="str">
        <f t="shared" si="15"/>
        <v/>
      </c>
      <c r="P182" s="126" t="str">
        <f t="shared" si="16"/>
        <v/>
      </c>
      <c r="Q182" s="4"/>
      <c r="R182" s="4"/>
      <c r="S182" s="62"/>
      <c r="T182" s="3"/>
    </row>
    <row r="183" spans="1:20">
      <c r="A183" s="113" t="str">
        <f t="shared" si="12"/>
        <v xml:space="preserve">  </v>
      </c>
      <c r="B183" s="115" t="str">
        <f t="shared" si="13"/>
        <v xml:space="preserve">  </v>
      </c>
      <c r="C183" s="4"/>
      <c r="D183" s="58"/>
      <c r="E183" s="25"/>
      <c r="F183" s="3"/>
      <c r="G183" s="22"/>
      <c r="H183" s="13"/>
      <c r="I183" s="253" t="str">
        <f t="shared" si="14"/>
        <v xml:space="preserve"> </v>
      </c>
      <c r="J183" s="43"/>
      <c r="K183" s="68"/>
      <c r="L183" s="68"/>
      <c r="M183" s="254">
        <f t="shared" si="17"/>
        <v>0</v>
      </c>
      <c r="N183" s="4"/>
      <c r="O183" s="256" t="str">
        <f t="shared" si="15"/>
        <v/>
      </c>
      <c r="P183" s="126" t="str">
        <f t="shared" si="16"/>
        <v/>
      </c>
      <c r="Q183" s="4"/>
      <c r="R183" s="4"/>
      <c r="S183" s="62"/>
      <c r="T183" s="3"/>
    </row>
    <row r="184" spans="1:20">
      <c r="A184" s="113" t="str">
        <f t="shared" si="12"/>
        <v xml:space="preserve">  </v>
      </c>
      <c r="B184" s="115" t="str">
        <f t="shared" si="13"/>
        <v xml:space="preserve">  </v>
      </c>
      <c r="C184" s="4"/>
      <c r="D184" s="58"/>
      <c r="E184" s="25"/>
      <c r="F184" s="3"/>
      <c r="G184" s="22"/>
      <c r="H184" s="13"/>
      <c r="I184" s="253" t="str">
        <f t="shared" si="14"/>
        <v xml:space="preserve"> </v>
      </c>
      <c r="J184" s="43"/>
      <c r="K184" s="68"/>
      <c r="L184" s="68"/>
      <c r="M184" s="254">
        <f t="shared" si="17"/>
        <v>0</v>
      </c>
      <c r="N184" s="4"/>
      <c r="O184" s="256" t="str">
        <f t="shared" si="15"/>
        <v/>
      </c>
      <c r="P184" s="126" t="str">
        <f t="shared" si="16"/>
        <v/>
      </c>
      <c r="Q184" s="4"/>
      <c r="R184" s="4"/>
      <c r="S184" s="62"/>
      <c r="T184" s="3"/>
    </row>
    <row r="185" spans="1:20">
      <c r="A185" s="113" t="str">
        <f t="shared" si="12"/>
        <v xml:space="preserve">  </v>
      </c>
      <c r="B185" s="115" t="str">
        <f t="shared" si="13"/>
        <v xml:space="preserve">  </v>
      </c>
      <c r="C185" s="4"/>
      <c r="D185" s="58"/>
      <c r="E185" s="25"/>
      <c r="F185" s="3"/>
      <c r="G185" s="22"/>
      <c r="H185" s="13"/>
      <c r="I185" s="253" t="str">
        <f t="shared" si="14"/>
        <v xml:space="preserve"> </v>
      </c>
      <c r="J185" s="43"/>
      <c r="K185" s="68"/>
      <c r="L185" s="68"/>
      <c r="M185" s="254">
        <f t="shared" si="17"/>
        <v>0</v>
      </c>
      <c r="N185" s="4"/>
      <c r="O185" s="256" t="str">
        <f t="shared" si="15"/>
        <v/>
      </c>
      <c r="P185" s="126" t="str">
        <f t="shared" si="16"/>
        <v/>
      </c>
      <c r="Q185" s="4"/>
      <c r="R185" s="4"/>
      <c r="S185" s="62"/>
      <c r="T185" s="3"/>
    </row>
    <row r="186" spans="1:20">
      <c r="A186" s="113" t="str">
        <f t="shared" si="12"/>
        <v xml:space="preserve">  </v>
      </c>
      <c r="B186" s="115" t="str">
        <f t="shared" si="13"/>
        <v xml:space="preserve">  </v>
      </c>
      <c r="C186" s="4"/>
      <c r="D186" s="58"/>
      <c r="E186" s="25"/>
      <c r="F186" s="3"/>
      <c r="G186" s="22"/>
      <c r="H186" s="13"/>
      <c r="I186" s="253" t="str">
        <f t="shared" si="14"/>
        <v xml:space="preserve"> </v>
      </c>
      <c r="J186" s="43"/>
      <c r="K186" s="68"/>
      <c r="L186" s="68"/>
      <c r="M186" s="254">
        <f t="shared" si="17"/>
        <v>0</v>
      </c>
      <c r="N186" s="4"/>
      <c r="O186" s="256" t="str">
        <f t="shared" si="15"/>
        <v/>
      </c>
      <c r="P186" s="126" t="str">
        <f t="shared" si="16"/>
        <v/>
      </c>
      <c r="Q186" s="4"/>
      <c r="R186" s="4"/>
      <c r="S186" s="62"/>
      <c r="T186" s="3"/>
    </row>
    <row r="187" spans="1:20">
      <c r="A187" s="113" t="str">
        <f t="shared" si="12"/>
        <v xml:space="preserve">  </v>
      </c>
      <c r="B187" s="115" t="str">
        <f t="shared" si="13"/>
        <v xml:space="preserve">  </v>
      </c>
      <c r="C187" s="4"/>
      <c r="D187" s="58"/>
      <c r="E187" s="25"/>
      <c r="F187" s="3"/>
      <c r="G187" s="22"/>
      <c r="H187" s="13"/>
      <c r="I187" s="253" t="str">
        <f t="shared" si="14"/>
        <v xml:space="preserve"> </v>
      </c>
      <c r="J187" s="43"/>
      <c r="K187" s="68"/>
      <c r="L187" s="68"/>
      <c r="M187" s="254">
        <f t="shared" si="17"/>
        <v>0</v>
      </c>
      <c r="N187" s="4"/>
      <c r="O187" s="256" t="str">
        <f t="shared" si="15"/>
        <v/>
      </c>
      <c r="P187" s="126" t="str">
        <f t="shared" si="16"/>
        <v/>
      </c>
      <c r="Q187" s="4"/>
      <c r="R187" s="4"/>
      <c r="S187" s="62"/>
      <c r="T187" s="3"/>
    </row>
    <row r="188" spans="1:20">
      <c r="A188" s="113" t="str">
        <f t="shared" si="12"/>
        <v xml:space="preserve">  </v>
      </c>
      <c r="B188" s="115" t="str">
        <f t="shared" si="13"/>
        <v xml:space="preserve">  </v>
      </c>
      <c r="C188" s="4"/>
      <c r="D188" s="58"/>
      <c r="E188" s="25"/>
      <c r="F188" s="3"/>
      <c r="G188" s="22"/>
      <c r="H188" s="13"/>
      <c r="I188" s="253" t="str">
        <f t="shared" si="14"/>
        <v xml:space="preserve"> </v>
      </c>
      <c r="J188" s="43"/>
      <c r="K188" s="68"/>
      <c r="L188" s="68"/>
      <c r="M188" s="254">
        <f t="shared" si="17"/>
        <v>0</v>
      </c>
      <c r="N188" s="4"/>
      <c r="O188" s="256" t="str">
        <f t="shared" si="15"/>
        <v/>
      </c>
      <c r="P188" s="126" t="str">
        <f t="shared" si="16"/>
        <v/>
      </c>
      <c r="Q188" s="4"/>
      <c r="R188" s="4"/>
      <c r="S188" s="62"/>
      <c r="T188" s="3"/>
    </row>
    <row r="189" spans="1:20">
      <c r="A189" s="113" t="str">
        <f t="shared" si="12"/>
        <v xml:space="preserve">  </v>
      </c>
      <c r="B189" s="115" t="str">
        <f t="shared" si="13"/>
        <v xml:space="preserve">  </v>
      </c>
      <c r="C189" s="4"/>
      <c r="D189" s="58"/>
      <c r="E189" s="25"/>
      <c r="F189" s="3"/>
      <c r="G189" s="22"/>
      <c r="H189" s="13"/>
      <c r="I189" s="253" t="str">
        <f t="shared" si="14"/>
        <v xml:space="preserve"> </v>
      </c>
      <c r="J189" s="43"/>
      <c r="K189" s="68"/>
      <c r="L189" s="68"/>
      <c r="M189" s="254">
        <f t="shared" si="17"/>
        <v>0</v>
      </c>
      <c r="N189" s="4"/>
      <c r="O189" s="256" t="str">
        <f t="shared" si="15"/>
        <v/>
      </c>
      <c r="P189" s="126" t="str">
        <f t="shared" si="16"/>
        <v/>
      </c>
      <c r="Q189" s="4"/>
      <c r="R189" s="4"/>
      <c r="S189" s="62"/>
      <c r="T189" s="3"/>
    </row>
    <row r="190" spans="1:20">
      <c r="A190" s="113" t="str">
        <f t="shared" si="12"/>
        <v xml:space="preserve">  </v>
      </c>
      <c r="B190" s="115" t="str">
        <f t="shared" si="13"/>
        <v xml:space="preserve">  </v>
      </c>
      <c r="C190" s="4"/>
      <c r="D190" s="58"/>
      <c r="E190" s="25"/>
      <c r="F190" s="3"/>
      <c r="G190" s="22"/>
      <c r="H190" s="13"/>
      <c r="I190" s="253" t="str">
        <f t="shared" si="14"/>
        <v xml:space="preserve"> </v>
      </c>
      <c r="J190" s="43"/>
      <c r="K190" s="68"/>
      <c r="L190" s="68"/>
      <c r="M190" s="254">
        <f t="shared" si="17"/>
        <v>0</v>
      </c>
      <c r="N190" s="4"/>
      <c r="O190" s="256" t="str">
        <f t="shared" si="15"/>
        <v/>
      </c>
      <c r="P190" s="126" t="str">
        <f t="shared" si="16"/>
        <v/>
      </c>
      <c r="Q190" s="4"/>
      <c r="R190" s="4"/>
      <c r="S190" s="62"/>
      <c r="T190" s="3"/>
    </row>
    <row r="191" spans="1:20">
      <c r="A191" s="113" t="str">
        <f t="shared" si="12"/>
        <v xml:space="preserve">  </v>
      </c>
      <c r="B191" s="115" t="str">
        <f t="shared" si="13"/>
        <v xml:space="preserve">  </v>
      </c>
      <c r="C191" s="4"/>
      <c r="D191" s="58"/>
      <c r="E191" s="25"/>
      <c r="F191" s="3"/>
      <c r="G191" s="22"/>
      <c r="H191" s="13"/>
      <c r="I191" s="253" t="str">
        <f t="shared" si="14"/>
        <v xml:space="preserve"> </v>
      </c>
      <c r="J191" s="43"/>
      <c r="K191" s="68"/>
      <c r="L191" s="68"/>
      <c r="M191" s="254">
        <f t="shared" si="17"/>
        <v>0</v>
      </c>
      <c r="N191" s="4"/>
      <c r="O191" s="256" t="str">
        <f t="shared" si="15"/>
        <v/>
      </c>
      <c r="P191" s="126" t="str">
        <f t="shared" si="16"/>
        <v/>
      </c>
      <c r="Q191" s="4"/>
      <c r="R191" s="4"/>
      <c r="S191" s="62"/>
      <c r="T191" s="3"/>
    </row>
    <row r="192" spans="1:20">
      <c r="A192" s="113" t="str">
        <f t="shared" si="12"/>
        <v xml:space="preserve">  </v>
      </c>
      <c r="B192" s="115" t="str">
        <f t="shared" si="13"/>
        <v xml:space="preserve">  </v>
      </c>
      <c r="C192" s="4"/>
      <c r="D192" s="58"/>
      <c r="E192" s="25"/>
      <c r="F192" s="3"/>
      <c r="G192" s="22"/>
      <c r="H192" s="13"/>
      <c r="I192" s="253" t="str">
        <f t="shared" si="14"/>
        <v xml:space="preserve"> </v>
      </c>
      <c r="J192" s="43"/>
      <c r="K192" s="68"/>
      <c r="L192" s="68"/>
      <c r="M192" s="254">
        <f t="shared" si="17"/>
        <v>0</v>
      </c>
      <c r="N192" s="4"/>
      <c r="O192" s="256" t="str">
        <f t="shared" si="15"/>
        <v/>
      </c>
      <c r="P192" s="126" t="str">
        <f t="shared" si="16"/>
        <v/>
      </c>
      <c r="Q192" s="4"/>
      <c r="R192" s="4"/>
      <c r="S192" s="62"/>
      <c r="T192" s="3"/>
    </row>
    <row r="193" spans="1:20">
      <c r="A193" s="113" t="str">
        <f t="shared" si="12"/>
        <v xml:space="preserve">  </v>
      </c>
      <c r="B193" s="115" t="str">
        <f t="shared" si="13"/>
        <v xml:space="preserve">  </v>
      </c>
      <c r="C193" s="4"/>
      <c r="D193" s="58"/>
      <c r="E193" s="25"/>
      <c r="F193" s="3"/>
      <c r="G193" s="22"/>
      <c r="H193" s="13"/>
      <c r="I193" s="253" t="str">
        <f t="shared" si="14"/>
        <v xml:space="preserve"> </v>
      </c>
      <c r="J193" s="43"/>
      <c r="K193" s="68"/>
      <c r="L193" s="68"/>
      <c r="M193" s="254">
        <f t="shared" si="17"/>
        <v>0</v>
      </c>
      <c r="N193" s="4"/>
      <c r="O193" s="256" t="str">
        <f t="shared" si="15"/>
        <v/>
      </c>
      <c r="P193" s="126" t="str">
        <f t="shared" si="16"/>
        <v/>
      </c>
      <c r="Q193" s="4"/>
      <c r="R193" s="4"/>
      <c r="S193" s="62"/>
      <c r="T193" s="3"/>
    </row>
    <row r="194" spans="1:20">
      <c r="A194" s="113" t="str">
        <f t="shared" si="12"/>
        <v xml:space="preserve">  </v>
      </c>
      <c r="B194" s="115" t="str">
        <f t="shared" si="13"/>
        <v xml:space="preserve">  </v>
      </c>
      <c r="C194" s="4"/>
      <c r="D194" s="58"/>
      <c r="E194" s="25"/>
      <c r="F194" s="3"/>
      <c r="G194" s="22"/>
      <c r="H194" s="13"/>
      <c r="I194" s="253" t="str">
        <f t="shared" si="14"/>
        <v xml:space="preserve"> </v>
      </c>
      <c r="J194" s="43"/>
      <c r="K194" s="68"/>
      <c r="L194" s="68"/>
      <c r="M194" s="254">
        <f t="shared" si="17"/>
        <v>0</v>
      </c>
      <c r="N194" s="4"/>
      <c r="O194" s="256" t="str">
        <f t="shared" si="15"/>
        <v/>
      </c>
      <c r="P194" s="126" t="str">
        <f t="shared" si="16"/>
        <v/>
      </c>
      <c r="Q194" s="4"/>
      <c r="R194" s="4"/>
      <c r="S194" s="62"/>
      <c r="T194" s="3"/>
    </row>
    <row r="195" spans="1:20">
      <c r="A195" s="113" t="str">
        <f t="shared" ref="A195:A200" si="18">B195</f>
        <v xml:space="preserve">  </v>
      </c>
      <c r="B195" s="115" t="str">
        <f t="shared" ref="B195:B200" si="19">CONCATENATE(F195," ",I195)</f>
        <v xml:space="preserve">  </v>
      </c>
      <c r="C195" s="4"/>
      <c r="D195" s="58"/>
      <c r="E195" s="25"/>
      <c r="F195" s="3"/>
      <c r="G195" s="22"/>
      <c r="H195" s="13"/>
      <c r="I195" s="253" t="str">
        <f t="shared" ref="I195:I200" si="20">CONCATENATE(G195," ",H195)</f>
        <v xml:space="preserve"> </v>
      </c>
      <c r="J195" s="43"/>
      <c r="K195" s="68"/>
      <c r="L195" s="68"/>
      <c r="M195" s="254">
        <f t="shared" ref="M195:M200" si="21">K195-L195</f>
        <v>0</v>
      </c>
      <c r="N195" s="4"/>
      <c r="O195" s="256" t="str">
        <f t="shared" ref="O195:O200" si="22">P195</f>
        <v/>
      </c>
      <c r="P195" s="126" t="str">
        <f t="shared" ref="P195:P200" si="23">IF(ISBLANK(G195),"",IF(M195&gt;=VLOOKUP(G195,PCMoveUpTable,2,FALSE),"MOVE UP",""))</f>
        <v/>
      </c>
      <c r="Q195" s="4"/>
      <c r="R195" s="4"/>
      <c r="S195" s="62"/>
      <c r="T195" s="3"/>
    </row>
    <row r="196" spans="1:20">
      <c r="A196" s="113" t="str">
        <f t="shared" si="18"/>
        <v xml:space="preserve">  </v>
      </c>
      <c r="B196" s="115" t="str">
        <f t="shared" si="19"/>
        <v xml:space="preserve">  </v>
      </c>
      <c r="C196" s="4"/>
      <c r="D196" s="58"/>
      <c r="E196" s="25"/>
      <c r="F196" s="3"/>
      <c r="G196" s="22"/>
      <c r="H196" s="13"/>
      <c r="I196" s="253" t="str">
        <f t="shared" si="20"/>
        <v xml:space="preserve"> </v>
      </c>
      <c r="J196" s="43"/>
      <c r="K196" s="68"/>
      <c r="L196" s="68"/>
      <c r="M196" s="254">
        <f t="shared" si="21"/>
        <v>0</v>
      </c>
      <c r="N196" s="4"/>
      <c r="O196" s="256" t="str">
        <f t="shared" si="22"/>
        <v/>
      </c>
      <c r="P196" s="126" t="str">
        <f t="shared" si="23"/>
        <v/>
      </c>
      <c r="Q196" s="4"/>
      <c r="R196" s="4"/>
      <c r="S196" s="62"/>
      <c r="T196" s="3"/>
    </row>
    <row r="197" spans="1:20">
      <c r="A197" s="113" t="str">
        <f t="shared" si="18"/>
        <v xml:space="preserve">  </v>
      </c>
      <c r="B197" s="115" t="str">
        <f t="shared" si="19"/>
        <v xml:space="preserve">  </v>
      </c>
      <c r="C197" s="4"/>
      <c r="D197" s="58"/>
      <c r="E197" s="25"/>
      <c r="F197" s="3"/>
      <c r="G197" s="22"/>
      <c r="H197" s="13"/>
      <c r="I197" s="253" t="str">
        <f t="shared" si="20"/>
        <v xml:space="preserve"> </v>
      </c>
      <c r="J197" s="43"/>
      <c r="K197" s="68"/>
      <c r="L197" s="68"/>
      <c r="M197" s="254">
        <f t="shared" si="21"/>
        <v>0</v>
      </c>
      <c r="N197" s="4"/>
      <c r="O197" s="256" t="str">
        <f t="shared" si="22"/>
        <v/>
      </c>
      <c r="P197" s="126" t="str">
        <f t="shared" si="23"/>
        <v/>
      </c>
      <c r="Q197" s="4"/>
      <c r="R197" s="4"/>
      <c r="S197" s="62"/>
      <c r="T197" s="3"/>
    </row>
    <row r="198" spans="1:20">
      <c r="A198" s="113" t="str">
        <f t="shared" si="18"/>
        <v xml:space="preserve">  </v>
      </c>
      <c r="B198" s="115" t="str">
        <f t="shared" si="19"/>
        <v xml:space="preserve">  </v>
      </c>
      <c r="C198" s="4"/>
      <c r="D198" s="58"/>
      <c r="E198" s="25"/>
      <c r="F198" s="3"/>
      <c r="G198" s="22"/>
      <c r="H198" s="13"/>
      <c r="I198" s="253" t="str">
        <f t="shared" si="20"/>
        <v xml:space="preserve"> </v>
      </c>
      <c r="J198" s="43"/>
      <c r="K198" s="68"/>
      <c r="L198" s="68"/>
      <c r="M198" s="254">
        <f t="shared" si="21"/>
        <v>0</v>
      </c>
      <c r="N198" s="4"/>
      <c r="O198" s="256" t="str">
        <f t="shared" si="22"/>
        <v/>
      </c>
      <c r="P198" s="126" t="str">
        <f t="shared" si="23"/>
        <v/>
      </c>
      <c r="Q198" s="4"/>
      <c r="R198" s="4"/>
      <c r="S198" s="62"/>
      <c r="T198" s="3"/>
    </row>
    <row r="199" spans="1:20">
      <c r="A199" s="113" t="str">
        <f t="shared" si="18"/>
        <v xml:space="preserve">  </v>
      </c>
      <c r="B199" s="115" t="str">
        <f t="shared" si="19"/>
        <v xml:space="preserve">  </v>
      </c>
      <c r="C199" s="4"/>
      <c r="D199" s="58"/>
      <c r="E199" s="25"/>
      <c r="F199" s="3"/>
      <c r="G199" s="22"/>
      <c r="H199" s="13"/>
      <c r="I199" s="253" t="str">
        <f t="shared" si="20"/>
        <v xml:space="preserve"> </v>
      </c>
      <c r="J199" s="43"/>
      <c r="K199" s="68"/>
      <c r="L199" s="68"/>
      <c r="M199" s="254">
        <f t="shared" si="21"/>
        <v>0</v>
      </c>
      <c r="N199" s="4"/>
      <c r="O199" s="256" t="str">
        <f t="shared" si="22"/>
        <v/>
      </c>
      <c r="P199" s="126" t="str">
        <f t="shared" si="23"/>
        <v/>
      </c>
      <c r="Q199" s="4"/>
      <c r="R199" s="4"/>
      <c r="S199" s="62"/>
      <c r="T199" s="3"/>
    </row>
    <row r="200" spans="1:20">
      <c r="A200" s="113" t="str">
        <f t="shared" si="18"/>
        <v xml:space="preserve">  </v>
      </c>
      <c r="B200" s="115" t="str">
        <f t="shared" si="19"/>
        <v xml:space="preserve">  </v>
      </c>
      <c r="C200" s="4"/>
      <c r="D200" s="58"/>
      <c r="E200" s="25"/>
      <c r="F200" s="3"/>
      <c r="G200" s="22"/>
      <c r="H200" s="13"/>
      <c r="I200" s="253" t="str">
        <f t="shared" si="20"/>
        <v xml:space="preserve"> </v>
      </c>
      <c r="J200" s="43"/>
      <c r="K200" s="68"/>
      <c r="L200" s="68"/>
      <c r="M200" s="254">
        <f t="shared" si="21"/>
        <v>0</v>
      </c>
      <c r="N200" s="4"/>
      <c r="O200" s="256" t="str">
        <f t="shared" si="22"/>
        <v/>
      </c>
      <c r="P200" s="126" t="str">
        <f t="shared" si="23"/>
        <v/>
      </c>
      <c r="Q200" s="4"/>
      <c r="R200" s="4"/>
      <c r="S200" s="62"/>
      <c r="T200" s="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04:AB210">
    <sortCondition descending="1" ref="M204:M210"/>
  </sortState>
  <dataValidations count="1">
    <dataValidation type="list" allowBlank="1" showInputMessage="1" showErrorMessage="1" sqref="G201:G1048576" xr:uid="{00000000-0002-0000-0100-000000000000}">
      <formula1>#REF!</formula1>
    </dataValidation>
  </dataValidations>
  <pageMargins left="0.3" right="0.3" top="0.5" bottom="0.5" header="0.3" footer="0.3"/>
  <pageSetup scale="81"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'DATA VALIDATION'!$E$30:$E$33</xm:f>
          </x14:formula1>
          <xm:sqref>Q2:R200</xm:sqref>
        </x14:dataValidation>
        <x14:dataValidation type="list" allowBlank="1" showInputMessage="1" showErrorMessage="1" xr:uid="{00000000-0002-0000-0100-000002000000}">
          <x14:formula1>
            <xm:f>'DATA VALIDATION'!$B$28:$B$35</xm:f>
          </x14:formula1>
          <xm:sqref>G138:G200 G104</xm:sqref>
        </x14:dataValidation>
        <x14:dataValidation type="list" allowBlank="1" showInputMessage="1" showErrorMessage="1" xr:uid="{00000000-0002-0000-0100-000003000000}">
          <x14:formula1>
            <xm:f>'DATA VALIDATION'!$B$2:$B$27</xm:f>
          </x14:formula1>
          <xm:sqref>F201:F1048576</xm:sqref>
        </x14:dataValidation>
        <x14:dataValidation type="list" allowBlank="1" showInputMessage="1" showErrorMessage="1" xr:uid="{00000000-0002-0000-0100-000004000000}">
          <x14:formula1>
            <xm:f>'DATA VALIDATION'!$B$17:$B$27</xm:f>
          </x14:formula1>
          <xm:sqref>F138:F200</xm:sqref>
        </x14:dataValidation>
        <x14:dataValidation type="list" allowBlank="1" showInputMessage="1" showErrorMessage="1" xr:uid="{00000000-0002-0000-0100-000005000000}">
          <x14:formula1>
            <xm:f>'D:\Users\albertayam\Library\Containers\com.microsoft.Excel\Data\Documents\C:\Users\Cindy\Desktop\Tabulation 2017\[2017 TABmaster_TAM-REDO FOR FILE.xlsx]2017 Athletes'!#REF!</xm:f>
          </x14:formula1>
          <xm:sqref>D138:D142</xm:sqref>
        </x14:dataValidation>
        <x14:dataValidation type="list" allowBlank="1" showInputMessage="1" showErrorMessage="1" xr:uid="{00000000-0002-0000-0100-000006000000}">
          <x14:formula1>
            <xm:f>'C:\Users\user\Desktop\[Starquest 2024.xlsx]DATA VALIDATION'!#REF!</xm:f>
          </x14:formula1>
          <xm:sqref>F2:F137 G2:G103 G105:G137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A142"/>
  <sheetViews>
    <sheetView tabSelected="1" zoomScale="80" zoomScaleNormal="80" workbookViewId="0">
      <pane ySplit="1" topLeftCell="A2" activePane="bottomLeft" state="frozen"/>
      <selection pane="bottomLeft" activeCell="G147" sqref="G147"/>
    </sheetView>
  </sheetViews>
  <sheetFormatPr defaultRowHeight="15.75"/>
  <cols>
    <col min="1" max="1" width="19.85546875" style="75" customWidth="1"/>
    <col min="2" max="2" width="8.85546875" style="76" customWidth="1"/>
    <col min="3" max="3" width="8.85546875" style="76" hidden="1" customWidth="1"/>
    <col min="4" max="4" width="26.140625" style="77" customWidth="1"/>
    <col min="5" max="5" width="8.85546875" style="76"/>
    <col min="6" max="6" width="16" style="77" customWidth="1"/>
    <col min="7" max="13" width="8.5703125" style="76" customWidth="1"/>
    <col min="14" max="14" width="10.7109375" style="76" hidden="1" customWidth="1"/>
    <col min="15" max="15" width="12" style="76" customWidth="1"/>
    <col min="16" max="16" width="11.5703125" style="76" hidden="1" customWidth="1"/>
    <col min="17" max="17" width="17.42578125" style="78" customWidth="1"/>
    <col min="18" max="18" width="21.28515625" style="76" customWidth="1"/>
    <col min="20" max="20" width="4.28515625" customWidth="1"/>
    <col min="24" max="24" width="3.5703125" customWidth="1"/>
    <col min="25" max="26" width="8.85546875" style="19"/>
    <col min="27" max="27" width="8.85546875" style="1"/>
  </cols>
  <sheetData>
    <row r="1" spans="1:27" ht="44.45" customHeight="1">
      <c r="A1" s="119" t="s">
        <v>37</v>
      </c>
      <c r="B1" s="119" t="s">
        <v>98</v>
      </c>
      <c r="C1" s="119" t="s">
        <v>167</v>
      </c>
      <c r="D1" s="119" t="s">
        <v>99</v>
      </c>
      <c r="E1" s="119" t="s">
        <v>100</v>
      </c>
      <c r="F1" s="119" t="s">
        <v>38</v>
      </c>
      <c r="G1" s="119" t="s">
        <v>122</v>
      </c>
      <c r="H1" s="119" t="s">
        <v>123</v>
      </c>
      <c r="I1" s="119" t="s">
        <v>124</v>
      </c>
      <c r="J1" s="119" t="s">
        <v>125</v>
      </c>
      <c r="K1" s="119" t="s">
        <v>126</v>
      </c>
      <c r="L1" s="119" t="s">
        <v>127</v>
      </c>
      <c r="M1" s="257" t="s">
        <v>157</v>
      </c>
      <c r="N1" s="257" t="s">
        <v>129</v>
      </c>
      <c r="O1" s="257" t="s">
        <v>158</v>
      </c>
      <c r="P1" s="116" t="s">
        <v>128</v>
      </c>
      <c r="Q1" s="118" t="s">
        <v>101</v>
      </c>
      <c r="R1" s="119" t="s">
        <v>102</v>
      </c>
    </row>
    <row r="2" spans="1:27">
      <c r="A2" s="373" t="s">
        <v>42</v>
      </c>
      <c r="B2" s="374">
        <v>1</v>
      </c>
      <c r="C2" s="374">
        <v>1</v>
      </c>
      <c r="D2" s="372" t="s">
        <v>240</v>
      </c>
      <c r="E2" s="375" t="str">
        <f>VLOOKUP(D2,'Athlete List'!A$2:B$150,2, FALSE)</f>
        <v>STAR</v>
      </c>
      <c r="F2" s="376" t="s">
        <v>502</v>
      </c>
      <c r="G2" s="375" t="s">
        <v>113</v>
      </c>
      <c r="H2" s="375" t="s">
        <v>117</v>
      </c>
      <c r="I2" s="375" t="s">
        <v>117</v>
      </c>
      <c r="J2" s="375" t="s">
        <v>112</v>
      </c>
      <c r="K2" s="375"/>
      <c r="L2" s="375"/>
      <c r="M2" s="258">
        <f>N2</f>
        <v>9</v>
      </c>
      <c r="N2" s="258">
        <f t="shared" ref="N2:N33" si="0">IF(ISBLANK(G2),0,VLOOKUP(G2,PreCompValue,2,FALSE))+IF(ISBLANK(H2),0,VLOOKUP(H2,PreCompValue,2,FALSE))+IF(ISBLANK(I2),0,VLOOKUP(I2,PreCompValue,2,FALSE))+IF(ISBLANK(J2),0,VLOOKUP(J2,PreCompValue,2,FALSE))+IF(ISBLANK(K2),0,VLOOKUP(K2,PreCompValue,2,FALSE))+IF(ISBLANK(L2),0,VLOOKUP(L2,PreCompValue,2,FALSE))</f>
        <v>9</v>
      </c>
      <c r="O2" s="258" t="str">
        <f>P2</f>
        <v>C</v>
      </c>
      <c r="P2" s="117" t="str">
        <f t="shared" ref="P2:P33" si="1">IF(COUNTA(G2:L2)=4,VLOOKUP(N2,PreComp4Captions,3,TRUE),IF(COUNTA(G2:L2)=5,VLOOKUP(N2,PreComp5Captions,3,TRUE),IF(COUNTA(G2:L2)=6,VLOOKUP(N2,PreComp6Captions,3,TRUE),"")))</f>
        <v>C</v>
      </c>
      <c r="Q2" s="74" t="s">
        <v>501</v>
      </c>
      <c r="R2" s="73" t="s">
        <v>497</v>
      </c>
    </row>
    <row r="3" spans="1:27">
      <c r="A3" s="373" t="s">
        <v>42</v>
      </c>
      <c r="B3" s="374">
        <v>1</v>
      </c>
      <c r="C3" s="374">
        <v>1</v>
      </c>
      <c r="D3" s="371" t="s">
        <v>244</v>
      </c>
      <c r="E3" s="377" t="str">
        <f>VLOOKUP(D3,'Athlete List'!A$2:B$150,2, FALSE)</f>
        <v>FBT</v>
      </c>
      <c r="F3" s="376" t="s">
        <v>502</v>
      </c>
      <c r="G3" s="375" t="s">
        <v>116</v>
      </c>
      <c r="H3" s="375" t="s">
        <v>116</v>
      </c>
      <c r="I3" s="375" t="s">
        <v>116</v>
      </c>
      <c r="J3" s="375" t="s">
        <v>112</v>
      </c>
      <c r="K3" s="375"/>
      <c r="L3" s="375"/>
      <c r="M3" s="258">
        <f t="shared" ref="M3:M66" si="2">N3</f>
        <v>13</v>
      </c>
      <c r="N3" s="258">
        <f t="shared" si="0"/>
        <v>13</v>
      </c>
      <c r="O3" s="258" t="str">
        <f t="shared" ref="O3:O66" si="3">P3</f>
        <v>B</v>
      </c>
      <c r="P3" s="117" t="str">
        <f t="shared" si="1"/>
        <v>B</v>
      </c>
      <c r="Q3" s="74" t="s">
        <v>501</v>
      </c>
      <c r="R3" s="73" t="s">
        <v>497</v>
      </c>
      <c r="Y3"/>
      <c r="Z3"/>
      <c r="AA3"/>
    </row>
    <row r="4" spans="1:27">
      <c r="A4" s="373" t="s">
        <v>42</v>
      </c>
      <c r="B4" s="374">
        <v>1</v>
      </c>
      <c r="C4" s="374">
        <v>1</v>
      </c>
      <c r="D4" s="372" t="s">
        <v>498</v>
      </c>
      <c r="E4" s="377" t="str">
        <f>VLOOKUP(D4,'Athlete List'!A$2:B$150,2, FALSE)</f>
        <v>ETIN</v>
      </c>
      <c r="F4" s="376" t="s">
        <v>502</v>
      </c>
      <c r="G4" s="375" t="s">
        <v>116</v>
      </c>
      <c r="H4" s="375" t="s">
        <v>117</v>
      </c>
      <c r="I4" s="375" t="s">
        <v>117</v>
      </c>
      <c r="J4" s="375" t="s">
        <v>117</v>
      </c>
      <c r="K4" s="375"/>
      <c r="L4" s="375"/>
      <c r="M4" s="258">
        <f t="shared" si="2"/>
        <v>9</v>
      </c>
      <c r="N4" s="258">
        <f t="shared" si="0"/>
        <v>9</v>
      </c>
      <c r="O4" s="258" t="str">
        <f t="shared" si="3"/>
        <v>C</v>
      </c>
      <c r="P4" s="117" t="str">
        <f t="shared" si="1"/>
        <v>C</v>
      </c>
      <c r="Q4" s="74" t="s">
        <v>501</v>
      </c>
      <c r="R4" s="73" t="s">
        <v>497</v>
      </c>
      <c r="Y4"/>
      <c r="Z4"/>
      <c r="AA4"/>
    </row>
    <row r="5" spans="1:27">
      <c r="A5" s="373" t="s">
        <v>42</v>
      </c>
      <c r="B5" s="374">
        <v>1</v>
      </c>
      <c r="C5" s="374">
        <v>1</v>
      </c>
      <c r="D5" s="372" t="s">
        <v>252</v>
      </c>
      <c r="E5" s="375" t="str">
        <f>VLOOKUP(D5,'Athlete List'!A$2:B$150,2, FALSE)</f>
        <v>ETIN</v>
      </c>
      <c r="F5" s="376" t="s">
        <v>502</v>
      </c>
      <c r="G5" s="375" t="s">
        <v>117</v>
      </c>
      <c r="H5" s="375" t="s">
        <v>113</v>
      </c>
      <c r="I5" s="375" t="s">
        <v>117</v>
      </c>
      <c r="J5" s="375" t="s">
        <v>116</v>
      </c>
      <c r="K5" s="375"/>
      <c r="L5" s="375"/>
      <c r="M5" s="258">
        <f t="shared" si="2"/>
        <v>8</v>
      </c>
      <c r="N5" s="258">
        <f t="shared" si="0"/>
        <v>8</v>
      </c>
      <c r="O5" s="258" t="str">
        <f t="shared" si="3"/>
        <v>C</v>
      </c>
      <c r="P5" s="117" t="str">
        <f t="shared" si="1"/>
        <v>C</v>
      </c>
      <c r="Q5" s="74" t="s">
        <v>501</v>
      </c>
      <c r="R5" s="73" t="s">
        <v>497</v>
      </c>
      <c r="Y5"/>
      <c r="Z5"/>
      <c r="AA5"/>
    </row>
    <row r="6" spans="1:27">
      <c r="A6" s="373" t="s">
        <v>42</v>
      </c>
      <c r="B6" s="374">
        <v>1</v>
      </c>
      <c r="C6" s="374">
        <v>1</v>
      </c>
      <c r="D6" s="372" t="s">
        <v>256</v>
      </c>
      <c r="E6" s="375" t="str">
        <f>VLOOKUP(D6,'Athlete List'!A$2:B$150,2, FALSE)</f>
        <v>FBT</v>
      </c>
      <c r="F6" s="376" t="s">
        <v>502</v>
      </c>
      <c r="G6" s="375" t="s">
        <v>116</v>
      </c>
      <c r="H6" s="375" t="s">
        <v>112</v>
      </c>
      <c r="I6" s="375" t="s">
        <v>112</v>
      </c>
      <c r="J6" s="375" t="s">
        <v>112</v>
      </c>
      <c r="K6" s="375"/>
      <c r="L6" s="375"/>
      <c r="M6" s="258">
        <f t="shared" si="2"/>
        <v>15</v>
      </c>
      <c r="N6" s="258">
        <f t="shared" si="0"/>
        <v>15</v>
      </c>
      <c r="O6" s="258" t="str">
        <f t="shared" si="3"/>
        <v>A</v>
      </c>
      <c r="P6" s="117" t="str">
        <f t="shared" si="1"/>
        <v>A</v>
      </c>
      <c r="Q6" s="74" t="s">
        <v>501</v>
      </c>
      <c r="R6" s="73" t="s">
        <v>497</v>
      </c>
      <c r="Y6"/>
      <c r="Z6"/>
      <c r="AA6"/>
    </row>
    <row r="7" spans="1:27">
      <c r="A7" s="373" t="s">
        <v>42</v>
      </c>
      <c r="B7" s="374">
        <v>1</v>
      </c>
      <c r="C7" s="374">
        <v>1</v>
      </c>
      <c r="D7" s="372" t="s">
        <v>260</v>
      </c>
      <c r="E7" s="375" t="str">
        <f>VLOOKUP(D7,'Athlete List'!A$2:B$150,2, FALSE)</f>
        <v>FBT</v>
      </c>
      <c r="F7" s="376" t="s">
        <v>502</v>
      </c>
      <c r="G7" s="375" t="s">
        <v>116</v>
      </c>
      <c r="H7" s="375" t="s">
        <v>112</v>
      </c>
      <c r="I7" s="375" t="s">
        <v>112</v>
      </c>
      <c r="J7" s="375" t="s">
        <v>112</v>
      </c>
      <c r="K7" s="375"/>
      <c r="L7" s="375"/>
      <c r="M7" s="258">
        <f t="shared" si="2"/>
        <v>15</v>
      </c>
      <c r="N7" s="258">
        <f t="shared" si="0"/>
        <v>15</v>
      </c>
      <c r="O7" s="258" t="str">
        <f t="shared" si="3"/>
        <v>A</v>
      </c>
      <c r="P7" s="117" t="str">
        <f t="shared" si="1"/>
        <v>A</v>
      </c>
      <c r="Q7" s="74" t="s">
        <v>501</v>
      </c>
      <c r="R7" s="73" t="s">
        <v>497</v>
      </c>
    </row>
    <row r="8" spans="1:27">
      <c r="A8" s="373" t="s">
        <v>42</v>
      </c>
      <c r="B8" s="378">
        <v>1</v>
      </c>
      <c r="C8" s="378">
        <v>1</v>
      </c>
      <c r="D8" s="372" t="s">
        <v>264</v>
      </c>
      <c r="E8" s="375" t="str">
        <f>VLOOKUP(D8,'Athlete List'!A$2:B$150,2, FALSE)</f>
        <v>ATLK</v>
      </c>
      <c r="F8" s="376" t="s">
        <v>502</v>
      </c>
      <c r="G8" s="375" t="s">
        <v>117</v>
      </c>
      <c r="H8" s="375" t="s">
        <v>116</v>
      </c>
      <c r="I8" s="375" t="s">
        <v>116</v>
      </c>
      <c r="J8" s="375" t="s">
        <v>117</v>
      </c>
      <c r="K8" s="375"/>
      <c r="L8" s="375"/>
      <c r="M8" s="258">
        <f t="shared" si="2"/>
        <v>10</v>
      </c>
      <c r="N8" s="258">
        <f t="shared" si="0"/>
        <v>10</v>
      </c>
      <c r="O8" s="258" t="str">
        <f t="shared" si="3"/>
        <v>B</v>
      </c>
      <c r="P8" s="117" t="str">
        <f t="shared" si="1"/>
        <v>B</v>
      </c>
      <c r="Q8" s="74" t="s">
        <v>501</v>
      </c>
      <c r="R8" s="73" t="s">
        <v>497</v>
      </c>
    </row>
    <row r="9" spans="1:27">
      <c r="A9" s="373" t="s">
        <v>42</v>
      </c>
      <c r="B9" s="378">
        <v>1</v>
      </c>
      <c r="C9" s="378">
        <v>1</v>
      </c>
      <c r="D9" s="372" t="s">
        <v>267</v>
      </c>
      <c r="E9" s="375" t="str">
        <f>VLOOKUP(D9,'Athlete List'!A$2:B$150,2, FALSE)</f>
        <v>FBT</v>
      </c>
      <c r="F9" s="376" t="s">
        <v>502</v>
      </c>
      <c r="G9" s="375" t="s">
        <v>113</v>
      </c>
      <c r="H9" s="375" t="s">
        <v>116</v>
      </c>
      <c r="I9" s="375" t="s">
        <v>116</v>
      </c>
      <c r="J9" s="375" t="s">
        <v>116</v>
      </c>
      <c r="K9" s="375"/>
      <c r="L9" s="375"/>
      <c r="M9" s="258">
        <f t="shared" si="2"/>
        <v>10</v>
      </c>
      <c r="N9" s="258">
        <f t="shared" si="0"/>
        <v>10</v>
      </c>
      <c r="O9" s="258" t="str">
        <f t="shared" si="3"/>
        <v>B</v>
      </c>
      <c r="P9" s="117" t="str">
        <f t="shared" si="1"/>
        <v>B</v>
      </c>
      <c r="Q9" s="74" t="s">
        <v>501</v>
      </c>
      <c r="R9" s="73" t="s">
        <v>497</v>
      </c>
    </row>
    <row r="10" spans="1:27">
      <c r="A10" s="379" t="s">
        <v>42</v>
      </c>
      <c r="B10" s="380">
        <v>2</v>
      </c>
      <c r="C10" s="380">
        <v>2</v>
      </c>
      <c r="D10" s="381" t="s">
        <v>419</v>
      </c>
      <c r="E10" s="382" t="str">
        <f>VLOOKUP(D10,'Athlete List'!A$2:B$150,2, FALSE)</f>
        <v>ETIN</v>
      </c>
      <c r="F10" s="383" t="s">
        <v>503</v>
      </c>
      <c r="G10" s="382" t="s">
        <v>117</v>
      </c>
      <c r="H10" s="382" t="s">
        <v>116</v>
      </c>
      <c r="I10" s="382" t="s">
        <v>117</v>
      </c>
      <c r="J10" s="382" t="s">
        <v>112</v>
      </c>
      <c r="K10" s="382"/>
      <c r="L10" s="382"/>
      <c r="M10" s="258">
        <f t="shared" si="2"/>
        <v>11</v>
      </c>
      <c r="N10" s="258">
        <f t="shared" si="0"/>
        <v>11</v>
      </c>
      <c r="O10" s="258" t="str">
        <f t="shared" si="3"/>
        <v>B</v>
      </c>
      <c r="P10" s="117" t="str">
        <f t="shared" si="1"/>
        <v>B</v>
      </c>
      <c r="Q10" s="74" t="s">
        <v>501</v>
      </c>
      <c r="R10" s="73" t="s">
        <v>497</v>
      </c>
    </row>
    <row r="11" spans="1:27">
      <c r="A11" s="379" t="s">
        <v>42</v>
      </c>
      <c r="B11" s="380">
        <v>2</v>
      </c>
      <c r="C11" s="380">
        <v>2</v>
      </c>
      <c r="D11" s="384" t="s">
        <v>245</v>
      </c>
      <c r="E11" s="382" t="str">
        <f>VLOOKUP(D11,'Athlete List'!A$2:B$150,2, FALSE)</f>
        <v>STAR</v>
      </c>
      <c r="F11" s="383" t="s">
        <v>503</v>
      </c>
      <c r="G11" s="382" t="s">
        <v>112</v>
      </c>
      <c r="H11" s="382" t="s">
        <v>116</v>
      </c>
      <c r="I11" s="382" t="s">
        <v>112</v>
      </c>
      <c r="J11" s="382" t="s">
        <v>112</v>
      </c>
      <c r="K11" s="382"/>
      <c r="L11" s="382"/>
      <c r="M11" s="258">
        <f t="shared" si="2"/>
        <v>15</v>
      </c>
      <c r="N11" s="258">
        <f t="shared" si="0"/>
        <v>15</v>
      </c>
      <c r="O11" s="258" t="str">
        <f t="shared" si="3"/>
        <v>A</v>
      </c>
      <c r="P11" s="117" t="str">
        <f t="shared" si="1"/>
        <v>A</v>
      </c>
      <c r="Q11" s="74" t="s">
        <v>501</v>
      </c>
      <c r="R11" s="73" t="s">
        <v>497</v>
      </c>
    </row>
    <row r="12" spans="1:27">
      <c r="A12" s="379" t="s">
        <v>42</v>
      </c>
      <c r="B12" s="380">
        <v>2</v>
      </c>
      <c r="C12" s="380">
        <v>2</v>
      </c>
      <c r="D12" s="381" t="s">
        <v>249</v>
      </c>
      <c r="E12" s="382" t="str">
        <f>VLOOKUP(D12,'Athlete List'!A$2:B$150,2, FALSE)</f>
        <v>ETIN</v>
      </c>
      <c r="F12" s="383" t="s">
        <v>503</v>
      </c>
      <c r="G12" s="382" t="s">
        <v>116</v>
      </c>
      <c r="H12" s="382" t="s">
        <v>116</v>
      </c>
      <c r="I12" s="382" t="s">
        <v>116</v>
      </c>
      <c r="J12" s="382" t="s">
        <v>112</v>
      </c>
      <c r="K12" s="382"/>
      <c r="L12" s="382"/>
      <c r="M12" s="258">
        <f t="shared" si="2"/>
        <v>13</v>
      </c>
      <c r="N12" s="258">
        <f t="shared" si="0"/>
        <v>13</v>
      </c>
      <c r="O12" s="258" t="str">
        <f t="shared" si="3"/>
        <v>B</v>
      </c>
      <c r="P12" s="117" t="str">
        <f t="shared" si="1"/>
        <v>B</v>
      </c>
      <c r="Q12" s="74" t="s">
        <v>501</v>
      </c>
      <c r="R12" s="73" t="s">
        <v>497</v>
      </c>
    </row>
    <row r="13" spans="1:27">
      <c r="A13" s="379" t="s">
        <v>42</v>
      </c>
      <c r="B13" s="380">
        <v>2</v>
      </c>
      <c r="C13" s="380">
        <v>2</v>
      </c>
      <c r="D13" s="381" t="s">
        <v>253</v>
      </c>
      <c r="E13" s="382" t="str">
        <f>VLOOKUP(D13,'Athlete List'!A$2:B$150,2, FALSE)</f>
        <v>FBT</v>
      </c>
      <c r="F13" s="383" t="s">
        <v>503</v>
      </c>
      <c r="G13" s="382" t="s">
        <v>112</v>
      </c>
      <c r="H13" s="382" t="s">
        <v>112</v>
      </c>
      <c r="I13" s="382" t="s">
        <v>116</v>
      </c>
      <c r="J13" s="382" t="s">
        <v>112</v>
      </c>
      <c r="K13" s="382"/>
      <c r="L13" s="382"/>
      <c r="M13" s="258">
        <f t="shared" si="2"/>
        <v>15</v>
      </c>
      <c r="N13" s="258">
        <f t="shared" si="0"/>
        <v>15</v>
      </c>
      <c r="O13" s="258" t="str">
        <f t="shared" si="3"/>
        <v>A</v>
      </c>
      <c r="P13" s="117" t="str">
        <f t="shared" si="1"/>
        <v>A</v>
      </c>
      <c r="Q13" s="74" t="s">
        <v>501</v>
      </c>
      <c r="R13" s="73" t="s">
        <v>497</v>
      </c>
    </row>
    <row r="14" spans="1:27">
      <c r="A14" s="379" t="s">
        <v>42</v>
      </c>
      <c r="B14" s="380">
        <v>2</v>
      </c>
      <c r="C14" s="380">
        <v>2</v>
      </c>
      <c r="D14" s="381" t="s">
        <v>257</v>
      </c>
      <c r="E14" s="382" t="str">
        <f>VLOOKUP(D14,'Athlete List'!A$2:B$150,2, FALSE)</f>
        <v>ETIN</v>
      </c>
      <c r="F14" s="383" t="s">
        <v>503</v>
      </c>
      <c r="G14" s="382" t="s">
        <v>113</v>
      </c>
      <c r="H14" s="382" t="s">
        <v>113</v>
      </c>
      <c r="I14" s="382" t="s">
        <v>113</v>
      </c>
      <c r="J14" s="382" t="s">
        <v>117</v>
      </c>
      <c r="K14" s="382"/>
      <c r="L14" s="382"/>
      <c r="M14" s="258">
        <f t="shared" si="2"/>
        <v>5</v>
      </c>
      <c r="N14" s="258">
        <f t="shared" si="0"/>
        <v>5</v>
      </c>
      <c r="O14" s="258" t="str">
        <f t="shared" si="3"/>
        <v>D</v>
      </c>
      <c r="P14" s="117" t="str">
        <f t="shared" si="1"/>
        <v>D</v>
      </c>
      <c r="Q14" s="74" t="s">
        <v>501</v>
      </c>
      <c r="R14" s="73" t="s">
        <v>497</v>
      </c>
    </row>
    <row r="15" spans="1:27">
      <c r="A15" s="379" t="s">
        <v>42</v>
      </c>
      <c r="B15" s="380">
        <v>2</v>
      </c>
      <c r="C15" s="380">
        <v>2</v>
      </c>
      <c r="D15" s="381" t="s">
        <v>261</v>
      </c>
      <c r="E15" s="382" t="str">
        <f>VLOOKUP(D15,'Athlete List'!A$2:B$150,2, FALSE)</f>
        <v>ATLK</v>
      </c>
      <c r="F15" s="383" t="s">
        <v>503</v>
      </c>
      <c r="G15" s="382" t="s">
        <v>117</v>
      </c>
      <c r="H15" s="382" t="s">
        <v>117</v>
      </c>
      <c r="I15" s="382" t="s">
        <v>116</v>
      </c>
      <c r="J15" s="382" t="s">
        <v>112</v>
      </c>
      <c r="K15" s="382"/>
      <c r="L15" s="382"/>
      <c r="M15" s="258">
        <f t="shared" si="2"/>
        <v>11</v>
      </c>
      <c r="N15" s="258">
        <f t="shared" si="0"/>
        <v>11</v>
      </c>
      <c r="O15" s="258" t="str">
        <f t="shared" si="3"/>
        <v>B</v>
      </c>
      <c r="P15" s="117" t="str">
        <f t="shared" si="1"/>
        <v>B</v>
      </c>
      <c r="Q15" s="74" t="s">
        <v>501</v>
      </c>
      <c r="R15" s="73" t="s">
        <v>497</v>
      </c>
    </row>
    <row r="16" spans="1:27">
      <c r="A16" s="379" t="s">
        <v>42</v>
      </c>
      <c r="B16" s="380">
        <v>2</v>
      </c>
      <c r="C16" s="380">
        <v>2</v>
      </c>
      <c r="D16" s="381" t="s">
        <v>265</v>
      </c>
      <c r="E16" s="382" t="str">
        <f>VLOOKUP(D16,'Athlete List'!A$2:B$150,2, FALSE)</f>
        <v>ETIN</v>
      </c>
      <c r="F16" s="383" t="s">
        <v>503</v>
      </c>
      <c r="G16" s="382" t="s">
        <v>113</v>
      </c>
      <c r="H16" s="382" t="s">
        <v>117</v>
      </c>
      <c r="I16" s="382" t="s">
        <v>117</v>
      </c>
      <c r="J16" s="382" t="s">
        <v>117</v>
      </c>
      <c r="K16" s="382"/>
      <c r="L16" s="382"/>
      <c r="M16" s="258">
        <f t="shared" si="2"/>
        <v>7</v>
      </c>
      <c r="N16" s="258">
        <f t="shared" si="0"/>
        <v>7</v>
      </c>
      <c r="O16" s="258" t="str">
        <f t="shared" si="3"/>
        <v>C</v>
      </c>
      <c r="P16" s="117" t="str">
        <f t="shared" si="1"/>
        <v>C</v>
      </c>
      <c r="Q16" s="74" t="s">
        <v>501</v>
      </c>
      <c r="R16" s="73" t="s">
        <v>497</v>
      </c>
    </row>
    <row r="17" spans="1:18">
      <c r="A17" s="379" t="s">
        <v>42</v>
      </c>
      <c r="B17" s="380">
        <v>2</v>
      </c>
      <c r="C17" s="380">
        <v>2</v>
      </c>
      <c r="D17" s="381" t="s">
        <v>310</v>
      </c>
      <c r="E17" s="382" t="str">
        <f>VLOOKUP(D17,'Athlete List'!A$2:B$150,2, FALSE)</f>
        <v>FBT</v>
      </c>
      <c r="F17" s="383" t="s">
        <v>503</v>
      </c>
      <c r="G17" s="382" t="s">
        <v>116</v>
      </c>
      <c r="H17" s="382" t="s">
        <v>117</v>
      </c>
      <c r="I17" s="382" t="s">
        <v>117</v>
      </c>
      <c r="J17" s="382" t="s">
        <v>112</v>
      </c>
      <c r="K17" s="382"/>
      <c r="L17" s="382"/>
      <c r="M17" s="258">
        <f t="shared" si="2"/>
        <v>11</v>
      </c>
      <c r="N17" s="258">
        <f t="shared" si="0"/>
        <v>11</v>
      </c>
      <c r="O17" s="258" t="str">
        <f t="shared" si="3"/>
        <v>B</v>
      </c>
      <c r="P17" s="117" t="str">
        <f t="shared" si="1"/>
        <v>B</v>
      </c>
      <c r="Q17" s="74" t="s">
        <v>501</v>
      </c>
      <c r="R17" s="73" t="s">
        <v>497</v>
      </c>
    </row>
    <row r="18" spans="1:18">
      <c r="A18" s="373" t="s">
        <v>42</v>
      </c>
      <c r="B18" s="378">
        <v>3</v>
      </c>
      <c r="C18" s="378">
        <v>3</v>
      </c>
      <c r="D18" s="371" t="s">
        <v>242</v>
      </c>
      <c r="E18" s="375" t="str">
        <f>VLOOKUP(D18,'Athlete List'!A$2:B$150,2, FALSE)</f>
        <v>ATLK</v>
      </c>
      <c r="F18" s="385" t="s">
        <v>504</v>
      </c>
      <c r="G18" s="375" t="s">
        <v>117</v>
      </c>
      <c r="H18" s="375" t="s">
        <v>117</v>
      </c>
      <c r="I18" s="375" t="s">
        <v>116</v>
      </c>
      <c r="J18" s="375" t="s">
        <v>116</v>
      </c>
      <c r="K18" s="375"/>
      <c r="L18" s="375"/>
      <c r="M18" s="258">
        <f t="shared" si="2"/>
        <v>10</v>
      </c>
      <c r="N18" s="258">
        <f t="shared" si="0"/>
        <v>10</v>
      </c>
      <c r="O18" s="258" t="str">
        <f t="shared" si="3"/>
        <v>B</v>
      </c>
      <c r="P18" s="117" t="str">
        <f t="shared" si="1"/>
        <v>B</v>
      </c>
      <c r="Q18" s="74" t="s">
        <v>501</v>
      </c>
      <c r="R18" s="73" t="s">
        <v>497</v>
      </c>
    </row>
    <row r="19" spans="1:18">
      <c r="A19" s="373" t="s">
        <v>42</v>
      </c>
      <c r="B19" s="378">
        <v>3</v>
      </c>
      <c r="C19" s="378">
        <v>3</v>
      </c>
      <c r="D19" s="371" t="s">
        <v>246</v>
      </c>
      <c r="E19" s="375" t="str">
        <f>VLOOKUP(D19,'Athlete List'!A$2:B$150,2, FALSE)</f>
        <v>FBT</v>
      </c>
      <c r="F19" s="385" t="s">
        <v>504</v>
      </c>
      <c r="G19" s="375" t="s">
        <v>116</v>
      </c>
      <c r="H19" s="375" t="s">
        <v>112</v>
      </c>
      <c r="I19" s="375" t="s">
        <v>112</v>
      </c>
      <c r="J19" s="375" t="s">
        <v>112</v>
      </c>
      <c r="K19" s="375"/>
      <c r="L19" s="375"/>
      <c r="M19" s="258">
        <f t="shared" si="2"/>
        <v>15</v>
      </c>
      <c r="N19" s="258">
        <f t="shared" si="0"/>
        <v>15</v>
      </c>
      <c r="O19" s="258" t="str">
        <f t="shared" si="3"/>
        <v>A</v>
      </c>
      <c r="P19" s="117" t="str">
        <f t="shared" si="1"/>
        <v>A</v>
      </c>
      <c r="Q19" s="74" t="s">
        <v>501</v>
      </c>
      <c r="R19" s="73" t="s">
        <v>497</v>
      </c>
    </row>
    <row r="20" spans="1:18">
      <c r="A20" s="373" t="s">
        <v>42</v>
      </c>
      <c r="B20" s="378">
        <v>3</v>
      </c>
      <c r="C20" s="378">
        <v>3</v>
      </c>
      <c r="D20" s="372" t="s">
        <v>420</v>
      </c>
      <c r="E20" s="375" t="str">
        <f>VLOOKUP(D20,'Athlete List'!A$2:B$150,2, FALSE)</f>
        <v>ETIN</v>
      </c>
      <c r="F20" s="385" t="s">
        <v>504</v>
      </c>
      <c r="G20" s="375" t="s">
        <v>117</v>
      </c>
      <c r="H20" s="375" t="s">
        <v>116</v>
      </c>
      <c r="I20" s="375" t="s">
        <v>116</v>
      </c>
      <c r="J20" s="375" t="s">
        <v>116</v>
      </c>
      <c r="K20" s="375"/>
      <c r="L20" s="375"/>
      <c r="M20" s="258">
        <f t="shared" si="2"/>
        <v>11</v>
      </c>
      <c r="N20" s="258">
        <f t="shared" si="0"/>
        <v>11</v>
      </c>
      <c r="O20" s="258" t="str">
        <f t="shared" si="3"/>
        <v>B</v>
      </c>
      <c r="P20" s="117" t="str">
        <f t="shared" si="1"/>
        <v>B</v>
      </c>
      <c r="Q20" s="74" t="s">
        <v>501</v>
      </c>
      <c r="R20" s="73" t="s">
        <v>497</v>
      </c>
    </row>
    <row r="21" spans="1:18">
      <c r="A21" s="373" t="s">
        <v>42</v>
      </c>
      <c r="B21" s="378">
        <v>3</v>
      </c>
      <c r="C21" s="378">
        <v>3</v>
      </c>
      <c r="D21" s="372" t="s">
        <v>254</v>
      </c>
      <c r="E21" s="375" t="str">
        <f>VLOOKUP(D21,'Athlete List'!A$2:B$150,2, FALSE)</f>
        <v>FBT</v>
      </c>
      <c r="F21" s="385" t="s">
        <v>504</v>
      </c>
      <c r="G21" s="375" t="s">
        <v>112</v>
      </c>
      <c r="H21" s="375" t="s">
        <v>116</v>
      </c>
      <c r="I21" s="375" t="s">
        <v>116</v>
      </c>
      <c r="J21" s="375" t="s">
        <v>112</v>
      </c>
      <c r="K21" s="375"/>
      <c r="L21" s="375"/>
      <c r="M21" s="258">
        <f t="shared" si="2"/>
        <v>14</v>
      </c>
      <c r="N21" s="258">
        <f t="shared" si="0"/>
        <v>14</v>
      </c>
      <c r="O21" s="258" t="str">
        <f t="shared" si="3"/>
        <v>A</v>
      </c>
      <c r="P21" s="117" t="str">
        <f t="shared" si="1"/>
        <v>A</v>
      </c>
      <c r="Q21" s="74" t="s">
        <v>501</v>
      </c>
      <c r="R21" s="73" t="s">
        <v>497</v>
      </c>
    </row>
    <row r="22" spans="1:18">
      <c r="A22" s="373" t="s">
        <v>42</v>
      </c>
      <c r="B22" s="378">
        <v>3</v>
      </c>
      <c r="C22" s="378">
        <v>3</v>
      </c>
      <c r="D22" s="372" t="s">
        <v>258</v>
      </c>
      <c r="E22" s="375" t="str">
        <f>VLOOKUP(D22,'Athlete List'!A$2:B$150,2, FALSE)</f>
        <v>ATLK</v>
      </c>
      <c r="F22" s="385" t="s">
        <v>504</v>
      </c>
      <c r="G22" s="375" t="s">
        <v>116</v>
      </c>
      <c r="H22" s="375" t="s">
        <v>116</v>
      </c>
      <c r="I22" s="375" t="s">
        <v>117</v>
      </c>
      <c r="J22" s="375" t="s">
        <v>117</v>
      </c>
      <c r="K22" s="375"/>
      <c r="L22" s="375"/>
      <c r="M22" s="258">
        <f t="shared" si="2"/>
        <v>10</v>
      </c>
      <c r="N22" s="258">
        <f t="shared" si="0"/>
        <v>10</v>
      </c>
      <c r="O22" s="258" t="str">
        <f t="shared" si="3"/>
        <v>B</v>
      </c>
      <c r="P22" s="117" t="str">
        <f t="shared" si="1"/>
        <v>B</v>
      </c>
      <c r="Q22" s="74" t="s">
        <v>501</v>
      </c>
      <c r="R22" s="73" t="s">
        <v>497</v>
      </c>
    </row>
    <row r="23" spans="1:18">
      <c r="A23" s="373" t="s">
        <v>42</v>
      </c>
      <c r="B23" s="378">
        <v>3</v>
      </c>
      <c r="C23" s="378">
        <v>3</v>
      </c>
      <c r="D23" s="372" t="s">
        <v>262</v>
      </c>
      <c r="E23" s="375" t="str">
        <f>VLOOKUP(D23,'Athlete List'!A$2:B$150,2, FALSE)</f>
        <v>FBT</v>
      </c>
      <c r="F23" s="385" t="s">
        <v>504</v>
      </c>
      <c r="G23" s="375" t="s">
        <v>112</v>
      </c>
      <c r="H23" s="375" t="s">
        <v>116</v>
      </c>
      <c r="I23" s="375" t="s">
        <v>112</v>
      </c>
      <c r="J23" s="375" t="s">
        <v>112</v>
      </c>
      <c r="K23" s="375"/>
      <c r="L23" s="375"/>
      <c r="M23" s="258">
        <f t="shared" si="2"/>
        <v>15</v>
      </c>
      <c r="N23" s="258">
        <f t="shared" si="0"/>
        <v>15</v>
      </c>
      <c r="O23" s="258" t="str">
        <f t="shared" si="3"/>
        <v>A</v>
      </c>
      <c r="P23" s="117" t="str">
        <f t="shared" si="1"/>
        <v>A</v>
      </c>
      <c r="Q23" s="74" t="s">
        <v>501</v>
      </c>
      <c r="R23" s="73" t="s">
        <v>497</v>
      </c>
    </row>
    <row r="24" spans="1:18">
      <c r="A24" s="373" t="s">
        <v>42</v>
      </c>
      <c r="B24" s="378">
        <v>3</v>
      </c>
      <c r="C24" s="378">
        <v>3</v>
      </c>
      <c r="D24" s="372" t="s">
        <v>266</v>
      </c>
      <c r="E24" s="375" t="str">
        <f>VLOOKUP(D24,'Athlete List'!A$2:B$150,2, FALSE)</f>
        <v>FBT</v>
      </c>
      <c r="F24" s="385" t="s">
        <v>504</v>
      </c>
      <c r="G24" s="375" t="s">
        <v>117</v>
      </c>
      <c r="H24" s="375" t="s">
        <v>116</v>
      </c>
      <c r="I24" s="375" t="s">
        <v>117</v>
      </c>
      <c r="J24" s="375" t="s">
        <v>116</v>
      </c>
      <c r="K24" s="375"/>
      <c r="L24" s="375"/>
      <c r="M24" s="258">
        <f t="shared" si="2"/>
        <v>10</v>
      </c>
      <c r="N24" s="258">
        <f t="shared" si="0"/>
        <v>10</v>
      </c>
      <c r="O24" s="258" t="str">
        <f t="shared" si="3"/>
        <v>B</v>
      </c>
      <c r="P24" s="117" t="str">
        <f t="shared" si="1"/>
        <v>B</v>
      </c>
      <c r="Q24" s="74" t="s">
        <v>501</v>
      </c>
      <c r="R24" s="73" t="s">
        <v>497</v>
      </c>
    </row>
    <row r="25" spans="1:18">
      <c r="A25" s="373" t="s">
        <v>42</v>
      </c>
      <c r="B25" s="378">
        <v>3</v>
      </c>
      <c r="C25" s="378">
        <v>3</v>
      </c>
      <c r="D25" s="372" t="s">
        <v>269</v>
      </c>
      <c r="E25" s="375" t="str">
        <f>VLOOKUP(D25,'Athlete List'!A$2:B$150,2, FALSE)</f>
        <v>STAR</v>
      </c>
      <c r="F25" s="385" t="s">
        <v>504</v>
      </c>
      <c r="G25" s="375" t="s">
        <v>113</v>
      </c>
      <c r="H25" s="375" t="s">
        <v>117</v>
      </c>
      <c r="I25" s="375" t="s">
        <v>117</v>
      </c>
      <c r="J25" s="375" t="s">
        <v>117</v>
      </c>
      <c r="K25" s="375"/>
      <c r="L25" s="375"/>
      <c r="M25" s="258">
        <f t="shared" si="2"/>
        <v>7</v>
      </c>
      <c r="N25" s="258">
        <f t="shared" si="0"/>
        <v>7</v>
      </c>
      <c r="O25" s="258" t="str">
        <f t="shared" si="3"/>
        <v>C</v>
      </c>
      <c r="P25" s="117" t="str">
        <f t="shared" si="1"/>
        <v>C</v>
      </c>
      <c r="Q25" s="74" t="s">
        <v>501</v>
      </c>
      <c r="R25" s="73" t="s">
        <v>497</v>
      </c>
    </row>
    <row r="26" spans="1:18">
      <c r="A26" s="373" t="s">
        <v>42</v>
      </c>
      <c r="B26" s="378">
        <v>3</v>
      </c>
      <c r="C26" s="378">
        <v>3</v>
      </c>
      <c r="D26" s="372" t="s">
        <v>271</v>
      </c>
      <c r="E26" s="375" t="str">
        <f>VLOOKUP(D26,'Athlete List'!A$2:B$150,2, FALSE)</f>
        <v>ETIN</v>
      </c>
      <c r="F26" s="385" t="s">
        <v>504</v>
      </c>
      <c r="G26" s="375" t="s">
        <v>117</v>
      </c>
      <c r="H26" s="375" t="s">
        <v>116</v>
      </c>
      <c r="I26" s="375" t="s">
        <v>117</v>
      </c>
      <c r="J26" s="375" t="s">
        <v>116</v>
      </c>
      <c r="K26" s="375"/>
      <c r="L26" s="375"/>
      <c r="M26" s="258">
        <f t="shared" si="2"/>
        <v>10</v>
      </c>
      <c r="N26" s="258">
        <f t="shared" si="0"/>
        <v>10</v>
      </c>
      <c r="O26" s="258" t="str">
        <f t="shared" si="3"/>
        <v>B</v>
      </c>
      <c r="P26" s="117" t="str">
        <f t="shared" si="1"/>
        <v>B</v>
      </c>
      <c r="Q26" s="74" t="s">
        <v>501</v>
      </c>
      <c r="R26" s="73" t="s">
        <v>497</v>
      </c>
    </row>
    <row r="27" spans="1:18">
      <c r="A27" s="379" t="s">
        <v>43</v>
      </c>
      <c r="B27" s="380">
        <v>1</v>
      </c>
      <c r="C27" s="380">
        <v>1</v>
      </c>
      <c r="D27" s="386" t="s">
        <v>274</v>
      </c>
      <c r="E27" s="382" t="str">
        <f>VLOOKUP(D27,'Athlete List'!A$2:B$150,2, FALSE)</f>
        <v>ETIN</v>
      </c>
      <c r="F27" s="387" t="s">
        <v>502</v>
      </c>
      <c r="G27" s="382" t="s">
        <v>117</v>
      </c>
      <c r="H27" s="382" t="s">
        <v>117</v>
      </c>
      <c r="I27" s="382" t="s">
        <v>116</v>
      </c>
      <c r="J27" s="382" t="s">
        <v>116</v>
      </c>
      <c r="K27" s="382"/>
      <c r="L27" s="382"/>
      <c r="M27" s="258">
        <f t="shared" si="2"/>
        <v>10</v>
      </c>
      <c r="N27" s="258">
        <f t="shared" si="0"/>
        <v>10</v>
      </c>
      <c r="O27" s="258" t="str">
        <f t="shared" si="3"/>
        <v>B</v>
      </c>
      <c r="P27" s="117" t="str">
        <f t="shared" si="1"/>
        <v>B</v>
      </c>
      <c r="Q27" s="74" t="s">
        <v>501</v>
      </c>
      <c r="R27" s="73" t="s">
        <v>497</v>
      </c>
    </row>
    <row r="28" spans="1:18">
      <c r="A28" s="379" t="s">
        <v>43</v>
      </c>
      <c r="B28" s="380">
        <v>1</v>
      </c>
      <c r="C28" s="380">
        <v>1</v>
      </c>
      <c r="D28" s="386" t="s">
        <v>278</v>
      </c>
      <c r="E28" s="382" t="str">
        <f>VLOOKUP(D28,'Athlete List'!A$2:B$150,2, FALSE)</f>
        <v>ATLK</v>
      </c>
      <c r="F28" s="387" t="s">
        <v>502</v>
      </c>
      <c r="G28" s="382" t="s">
        <v>117</v>
      </c>
      <c r="H28" s="382" t="s">
        <v>116</v>
      </c>
      <c r="I28" s="382" t="s">
        <v>116</v>
      </c>
      <c r="J28" s="382" t="s">
        <v>112</v>
      </c>
      <c r="K28" s="382"/>
      <c r="L28" s="382"/>
      <c r="M28" s="258">
        <f t="shared" si="2"/>
        <v>12</v>
      </c>
      <c r="N28" s="258">
        <f t="shared" si="0"/>
        <v>12</v>
      </c>
      <c r="O28" s="258" t="str">
        <f t="shared" si="3"/>
        <v>B</v>
      </c>
      <c r="P28" s="117" t="str">
        <f t="shared" si="1"/>
        <v>B</v>
      </c>
      <c r="Q28" s="74" t="s">
        <v>501</v>
      </c>
      <c r="R28" s="73" t="s">
        <v>497</v>
      </c>
    </row>
    <row r="29" spans="1:18">
      <c r="A29" s="379" t="s">
        <v>43</v>
      </c>
      <c r="B29" s="380">
        <v>1</v>
      </c>
      <c r="C29" s="380">
        <v>1</v>
      </c>
      <c r="D29" s="386" t="s">
        <v>282</v>
      </c>
      <c r="E29" s="382" t="str">
        <f>VLOOKUP(D29,'Athlete List'!A$2:B$150,2, FALSE)</f>
        <v>ETIN</v>
      </c>
      <c r="F29" s="387" t="s">
        <v>502</v>
      </c>
      <c r="G29" s="382" t="s">
        <v>117</v>
      </c>
      <c r="H29" s="382" t="s">
        <v>117</v>
      </c>
      <c r="I29" s="382" t="s">
        <v>117</v>
      </c>
      <c r="J29" s="382" t="s">
        <v>116</v>
      </c>
      <c r="K29" s="382"/>
      <c r="L29" s="382"/>
      <c r="M29" s="258">
        <f t="shared" si="2"/>
        <v>9</v>
      </c>
      <c r="N29" s="258">
        <f t="shared" si="0"/>
        <v>9</v>
      </c>
      <c r="O29" s="258" t="str">
        <f t="shared" si="3"/>
        <v>C</v>
      </c>
      <c r="P29" s="117" t="str">
        <f t="shared" si="1"/>
        <v>C</v>
      </c>
      <c r="Q29" s="74" t="s">
        <v>501</v>
      </c>
      <c r="R29" s="73" t="s">
        <v>497</v>
      </c>
    </row>
    <row r="30" spans="1:18">
      <c r="A30" s="379" t="s">
        <v>43</v>
      </c>
      <c r="B30" s="380">
        <v>1</v>
      </c>
      <c r="C30" s="380">
        <v>1</v>
      </c>
      <c r="D30" s="386" t="s">
        <v>286</v>
      </c>
      <c r="E30" s="382" t="str">
        <f>VLOOKUP(D30,'Athlete List'!A$2:B$150,2, FALSE)</f>
        <v>ATLK</v>
      </c>
      <c r="F30" s="387" t="s">
        <v>502</v>
      </c>
      <c r="G30" s="382" t="s">
        <v>112</v>
      </c>
      <c r="H30" s="382" t="s">
        <v>112</v>
      </c>
      <c r="I30" s="382" t="s">
        <v>112</v>
      </c>
      <c r="J30" s="382" t="s">
        <v>112</v>
      </c>
      <c r="K30" s="382"/>
      <c r="L30" s="382"/>
      <c r="M30" s="258">
        <f t="shared" si="2"/>
        <v>16</v>
      </c>
      <c r="N30" s="258">
        <f t="shared" si="0"/>
        <v>16</v>
      </c>
      <c r="O30" s="258" t="str">
        <f t="shared" si="3"/>
        <v>A</v>
      </c>
      <c r="P30" s="117" t="str">
        <f t="shared" si="1"/>
        <v>A</v>
      </c>
      <c r="Q30" s="74" t="s">
        <v>501</v>
      </c>
      <c r="R30" s="73" t="s">
        <v>497</v>
      </c>
    </row>
    <row r="31" spans="1:18">
      <c r="A31" s="379" t="s">
        <v>43</v>
      </c>
      <c r="B31" s="380">
        <v>1</v>
      </c>
      <c r="C31" s="380">
        <v>1</v>
      </c>
      <c r="D31" s="366" t="s">
        <v>421</v>
      </c>
      <c r="E31" s="382" t="str">
        <f>VLOOKUP(D31,'Athlete List'!A$2:B$150,2, FALSE)</f>
        <v>ETIN</v>
      </c>
      <c r="F31" s="387" t="s">
        <v>502</v>
      </c>
      <c r="G31" s="382" t="s">
        <v>117</v>
      </c>
      <c r="H31" s="382" t="s">
        <v>117</v>
      </c>
      <c r="I31" s="382" t="s">
        <v>117</v>
      </c>
      <c r="J31" s="382" t="s">
        <v>117</v>
      </c>
      <c r="K31" s="382"/>
      <c r="L31" s="382"/>
      <c r="M31" s="258">
        <f t="shared" si="2"/>
        <v>8</v>
      </c>
      <c r="N31" s="258">
        <f t="shared" si="0"/>
        <v>8</v>
      </c>
      <c r="O31" s="258" t="str">
        <f t="shared" si="3"/>
        <v>C</v>
      </c>
      <c r="P31" s="117" t="str">
        <f t="shared" si="1"/>
        <v>C</v>
      </c>
      <c r="Q31" s="74" t="s">
        <v>501</v>
      </c>
      <c r="R31" s="73" t="s">
        <v>497</v>
      </c>
    </row>
    <row r="32" spans="1:18">
      <c r="A32" s="379" t="s">
        <v>43</v>
      </c>
      <c r="B32" s="380">
        <v>1</v>
      </c>
      <c r="C32" s="380">
        <v>1</v>
      </c>
      <c r="D32" s="366" t="s">
        <v>293</v>
      </c>
      <c r="E32" s="382" t="str">
        <f>VLOOKUP(D32,'Athlete List'!A$2:B$150,2, FALSE)</f>
        <v>ETIN</v>
      </c>
      <c r="F32" s="387" t="s">
        <v>502</v>
      </c>
      <c r="G32" s="382" t="s">
        <v>117</v>
      </c>
      <c r="H32" s="382" t="s">
        <v>116</v>
      </c>
      <c r="I32" s="382" t="s">
        <v>117</v>
      </c>
      <c r="J32" s="382" t="s">
        <v>116</v>
      </c>
      <c r="K32" s="382"/>
      <c r="L32" s="382"/>
      <c r="M32" s="258">
        <f t="shared" si="2"/>
        <v>10</v>
      </c>
      <c r="N32" s="258">
        <f t="shared" si="0"/>
        <v>10</v>
      </c>
      <c r="O32" s="258" t="str">
        <f t="shared" si="3"/>
        <v>B</v>
      </c>
      <c r="P32" s="117" t="str">
        <f t="shared" si="1"/>
        <v>B</v>
      </c>
      <c r="Q32" s="74" t="s">
        <v>501</v>
      </c>
      <c r="R32" s="73" t="s">
        <v>497</v>
      </c>
    </row>
    <row r="33" spans="1:18">
      <c r="A33" s="373" t="s">
        <v>43</v>
      </c>
      <c r="B33" s="378">
        <v>2</v>
      </c>
      <c r="C33" s="378">
        <v>2</v>
      </c>
      <c r="D33" s="370" t="s">
        <v>275</v>
      </c>
      <c r="E33" s="375" t="str">
        <f>VLOOKUP(D33,'Athlete List'!A$2:B$150,2, FALSE)</f>
        <v>ETIN</v>
      </c>
      <c r="F33" s="385" t="s">
        <v>503</v>
      </c>
      <c r="G33" s="375" t="s">
        <v>116</v>
      </c>
      <c r="H33" s="375" t="s">
        <v>116</v>
      </c>
      <c r="I33" s="375" t="s">
        <v>117</v>
      </c>
      <c r="J33" s="375" t="s">
        <v>112</v>
      </c>
      <c r="K33" s="375"/>
      <c r="L33" s="375"/>
      <c r="M33" s="258">
        <f t="shared" si="2"/>
        <v>12</v>
      </c>
      <c r="N33" s="258">
        <f t="shared" si="0"/>
        <v>12</v>
      </c>
      <c r="O33" s="258" t="str">
        <f t="shared" si="3"/>
        <v>B</v>
      </c>
      <c r="P33" s="117" t="str">
        <f t="shared" si="1"/>
        <v>B</v>
      </c>
      <c r="Q33" s="74" t="s">
        <v>501</v>
      </c>
      <c r="R33" s="73" t="s">
        <v>497</v>
      </c>
    </row>
    <row r="34" spans="1:18">
      <c r="A34" s="373" t="s">
        <v>43</v>
      </c>
      <c r="B34" s="378">
        <v>2</v>
      </c>
      <c r="C34" s="378">
        <v>2</v>
      </c>
      <c r="D34" s="370" t="s">
        <v>300</v>
      </c>
      <c r="E34" s="375" t="str">
        <f>VLOOKUP(D34,'Athlete List'!A$2:B$150,2, FALSE)</f>
        <v>ATLK</v>
      </c>
      <c r="F34" s="385" t="s">
        <v>503</v>
      </c>
      <c r="G34" s="375" t="s">
        <v>112</v>
      </c>
      <c r="H34" s="375" t="s">
        <v>116</v>
      </c>
      <c r="I34" s="375" t="s">
        <v>112</v>
      </c>
      <c r="J34" s="375" t="s">
        <v>112</v>
      </c>
      <c r="K34" s="375"/>
      <c r="L34" s="375"/>
      <c r="M34" s="258">
        <f t="shared" si="2"/>
        <v>15</v>
      </c>
      <c r="N34" s="258">
        <f t="shared" ref="N34:N65" si="4">IF(ISBLANK(G34),0,VLOOKUP(G34,PreCompValue,2,FALSE))+IF(ISBLANK(H34),0,VLOOKUP(H34,PreCompValue,2,FALSE))+IF(ISBLANK(I34),0,VLOOKUP(I34,PreCompValue,2,FALSE))+IF(ISBLANK(J34),0,VLOOKUP(J34,PreCompValue,2,FALSE))+IF(ISBLANK(K34),0,VLOOKUP(K34,PreCompValue,2,FALSE))+IF(ISBLANK(L34),0,VLOOKUP(L34,PreCompValue,2,FALSE))</f>
        <v>15</v>
      </c>
      <c r="O34" s="258" t="str">
        <f t="shared" si="3"/>
        <v>A</v>
      </c>
      <c r="P34" s="117" t="str">
        <f t="shared" ref="P34:P65" si="5">IF(COUNTA(G34:L34)=4,VLOOKUP(N34,PreComp4Captions,3,TRUE),IF(COUNTA(G34:L34)=5,VLOOKUP(N34,PreComp5Captions,3,TRUE),IF(COUNTA(G34:L34)=6,VLOOKUP(N34,PreComp6Captions,3,TRUE),"")))</f>
        <v>A</v>
      </c>
      <c r="Q34" s="74" t="s">
        <v>501</v>
      </c>
      <c r="R34" s="73" t="s">
        <v>497</v>
      </c>
    </row>
    <row r="35" spans="1:18">
      <c r="A35" s="373" t="s">
        <v>43</v>
      </c>
      <c r="B35" s="378">
        <v>2</v>
      </c>
      <c r="C35" s="378">
        <v>2</v>
      </c>
      <c r="D35" s="370" t="s">
        <v>283</v>
      </c>
      <c r="E35" s="375" t="str">
        <f>VLOOKUP(D35,'Athlete List'!A$2:B$150,2, FALSE)</f>
        <v>ETIN</v>
      </c>
      <c r="F35" s="385" t="s">
        <v>503</v>
      </c>
      <c r="G35" s="375" t="s">
        <v>117</v>
      </c>
      <c r="H35" s="375" t="s">
        <v>117</v>
      </c>
      <c r="I35" s="375" t="s">
        <v>117</v>
      </c>
      <c r="J35" s="375" t="s">
        <v>112</v>
      </c>
      <c r="K35" s="375"/>
      <c r="L35" s="375"/>
      <c r="M35" s="258">
        <f t="shared" si="2"/>
        <v>10</v>
      </c>
      <c r="N35" s="258">
        <f t="shared" si="4"/>
        <v>10</v>
      </c>
      <c r="O35" s="258" t="str">
        <f t="shared" si="3"/>
        <v>B</v>
      </c>
      <c r="P35" s="117" t="str">
        <f t="shared" si="5"/>
        <v>B</v>
      </c>
      <c r="Q35" s="74" t="s">
        <v>501</v>
      </c>
      <c r="R35" s="73" t="s">
        <v>497</v>
      </c>
    </row>
    <row r="36" spans="1:18">
      <c r="A36" s="373" t="s">
        <v>43</v>
      </c>
      <c r="B36" s="378">
        <v>2</v>
      </c>
      <c r="C36" s="378">
        <v>2</v>
      </c>
      <c r="D36" s="370" t="s">
        <v>287</v>
      </c>
      <c r="E36" s="375" t="str">
        <f>VLOOKUP(D36,'Athlete List'!A$2:B$150,2, FALSE)</f>
        <v>ETIN</v>
      </c>
      <c r="F36" s="385" t="s">
        <v>503</v>
      </c>
      <c r="G36" s="375" t="s">
        <v>116</v>
      </c>
      <c r="H36" s="375" t="s">
        <v>116</v>
      </c>
      <c r="I36" s="375" t="s">
        <v>117</v>
      </c>
      <c r="J36" s="375" t="s">
        <v>112</v>
      </c>
      <c r="K36" s="375"/>
      <c r="L36" s="375"/>
      <c r="M36" s="258">
        <f t="shared" si="2"/>
        <v>12</v>
      </c>
      <c r="N36" s="258">
        <f t="shared" si="4"/>
        <v>12</v>
      </c>
      <c r="O36" s="258" t="str">
        <f t="shared" si="3"/>
        <v>B</v>
      </c>
      <c r="P36" s="117" t="str">
        <f t="shared" si="5"/>
        <v>B</v>
      </c>
      <c r="Q36" s="74" t="s">
        <v>501</v>
      </c>
      <c r="R36" s="73" t="s">
        <v>497</v>
      </c>
    </row>
    <row r="37" spans="1:18">
      <c r="A37" s="373" t="s">
        <v>43</v>
      </c>
      <c r="B37" s="378">
        <v>2</v>
      </c>
      <c r="C37" s="378">
        <v>2</v>
      </c>
      <c r="D37" s="370" t="s">
        <v>291</v>
      </c>
      <c r="E37" s="375" t="str">
        <f>VLOOKUP(D37,'Athlete List'!A$2:B$150,2, FALSE)</f>
        <v>ATLK</v>
      </c>
      <c r="F37" s="385" t="s">
        <v>503</v>
      </c>
      <c r="G37" s="375" t="s">
        <v>112</v>
      </c>
      <c r="H37" s="375" t="s">
        <v>116</v>
      </c>
      <c r="I37" s="375" t="s">
        <v>116</v>
      </c>
      <c r="J37" s="375" t="s">
        <v>117</v>
      </c>
      <c r="K37" s="375"/>
      <c r="L37" s="375"/>
      <c r="M37" s="258">
        <f t="shared" si="2"/>
        <v>12</v>
      </c>
      <c r="N37" s="258">
        <f t="shared" si="4"/>
        <v>12</v>
      </c>
      <c r="O37" s="258" t="str">
        <f t="shared" si="3"/>
        <v>B</v>
      </c>
      <c r="P37" s="117" t="str">
        <f t="shared" si="5"/>
        <v>B</v>
      </c>
      <c r="Q37" s="74" t="s">
        <v>501</v>
      </c>
      <c r="R37" s="73" t="s">
        <v>497</v>
      </c>
    </row>
    <row r="38" spans="1:18">
      <c r="A38" s="379" t="s">
        <v>43</v>
      </c>
      <c r="B38" s="380">
        <v>3</v>
      </c>
      <c r="C38" s="380">
        <v>3</v>
      </c>
      <c r="D38" s="386" t="s">
        <v>276</v>
      </c>
      <c r="E38" s="382" t="str">
        <f>VLOOKUP(D38,'Athlete List'!A$2:B$150,2, FALSE)</f>
        <v>ATLK</v>
      </c>
      <c r="F38" s="387" t="s">
        <v>504</v>
      </c>
      <c r="G38" s="382" t="s">
        <v>117</v>
      </c>
      <c r="H38" s="382" t="s">
        <v>116</v>
      </c>
      <c r="I38" s="382" t="s">
        <v>116</v>
      </c>
      <c r="J38" s="382" t="s">
        <v>112</v>
      </c>
      <c r="K38" s="382"/>
      <c r="L38" s="382"/>
      <c r="M38" s="258">
        <f t="shared" si="2"/>
        <v>12</v>
      </c>
      <c r="N38" s="258">
        <f t="shared" si="4"/>
        <v>12</v>
      </c>
      <c r="O38" s="258" t="str">
        <f t="shared" si="3"/>
        <v>B</v>
      </c>
      <c r="P38" s="117" t="str">
        <f t="shared" si="5"/>
        <v>B</v>
      </c>
      <c r="Q38" s="74" t="s">
        <v>501</v>
      </c>
      <c r="R38" s="73" t="s">
        <v>497</v>
      </c>
    </row>
    <row r="39" spans="1:18">
      <c r="A39" s="379" t="s">
        <v>43</v>
      </c>
      <c r="B39" s="380">
        <v>3</v>
      </c>
      <c r="C39" s="380">
        <v>3</v>
      </c>
      <c r="D39" s="386" t="s">
        <v>280</v>
      </c>
      <c r="E39" s="382" t="str">
        <f>VLOOKUP(D39,'Athlete List'!A$2:B$150,2, FALSE)</f>
        <v>ETIN</v>
      </c>
      <c r="F39" s="387" t="s">
        <v>504</v>
      </c>
      <c r="G39" s="382" t="s">
        <v>117</v>
      </c>
      <c r="H39" s="382" t="s">
        <v>117</v>
      </c>
      <c r="I39" s="382" t="s">
        <v>116</v>
      </c>
      <c r="J39" s="382" t="s">
        <v>116</v>
      </c>
      <c r="K39" s="382"/>
      <c r="L39" s="382"/>
      <c r="M39" s="258">
        <f t="shared" si="2"/>
        <v>10</v>
      </c>
      <c r="N39" s="258">
        <f t="shared" si="4"/>
        <v>10</v>
      </c>
      <c r="O39" s="258" t="str">
        <f t="shared" si="3"/>
        <v>B</v>
      </c>
      <c r="P39" s="117" t="str">
        <f t="shared" si="5"/>
        <v>B</v>
      </c>
      <c r="Q39" s="74" t="s">
        <v>501</v>
      </c>
      <c r="R39" s="73" t="s">
        <v>497</v>
      </c>
    </row>
    <row r="40" spans="1:18">
      <c r="A40" s="379" t="s">
        <v>43</v>
      </c>
      <c r="B40" s="380">
        <v>3</v>
      </c>
      <c r="C40" s="380">
        <v>3</v>
      </c>
      <c r="D40" s="386" t="s">
        <v>284</v>
      </c>
      <c r="E40" s="382" t="str">
        <f>VLOOKUP(D40,'Athlete List'!A$2:B$150,2, FALSE)</f>
        <v>ETIN</v>
      </c>
      <c r="F40" s="387" t="s">
        <v>504</v>
      </c>
      <c r="G40" s="382" t="s">
        <v>117</v>
      </c>
      <c r="H40" s="382" t="s">
        <v>117</v>
      </c>
      <c r="I40" s="382" t="s">
        <v>116</v>
      </c>
      <c r="J40" s="382" t="s">
        <v>116</v>
      </c>
      <c r="K40" s="382"/>
      <c r="L40" s="382"/>
      <c r="M40" s="258">
        <f t="shared" si="2"/>
        <v>10</v>
      </c>
      <c r="N40" s="258">
        <f t="shared" si="4"/>
        <v>10</v>
      </c>
      <c r="O40" s="258" t="str">
        <f t="shared" si="3"/>
        <v>B</v>
      </c>
      <c r="P40" s="117" t="str">
        <f t="shared" si="5"/>
        <v>B</v>
      </c>
      <c r="Q40" s="74" t="s">
        <v>501</v>
      </c>
      <c r="R40" s="73" t="s">
        <v>497</v>
      </c>
    </row>
    <row r="41" spans="1:18">
      <c r="A41" s="379" t="s">
        <v>43</v>
      </c>
      <c r="B41" s="380">
        <v>3</v>
      </c>
      <c r="C41" s="380">
        <v>3</v>
      </c>
      <c r="D41" s="386" t="s">
        <v>288</v>
      </c>
      <c r="E41" s="382" t="str">
        <f>VLOOKUP(D41,'Athlete List'!A$2:B$150,2, FALSE)</f>
        <v>ATLK</v>
      </c>
      <c r="F41" s="387" t="s">
        <v>504</v>
      </c>
      <c r="G41" s="382" t="s">
        <v>112</v>
      </c>
      <c r="H41" s="382" t="s">
        <v>112</v>
      </c>
      <c r="I41" s="382" t="s">
        <v>112</v>
      </c>
      <c r="J41" s="382" t="s">
        <v>112</v>
      </c>
      <c r="K41" s="382"/>
      <c r="L41" s="382"/>
      <c r="M41" s="258">
        <f t="shared" si="2"/>
        <v>16</v>
      </c>
      <c r="N41" s="258">
        <f t="shared" si="4"/>
        <v>16</v>
      </c>
      <c r="O41" s="258" t="str">
        <f t="shared" si="3"/>
        <v>A</v>
      </c>
      <c r="P41" s="117" t="str">
        <f t="shared" si="5"/>
        <v>A</v>
      </c>
      <c r="Q41" s="74" t="s">
        <v>501</v>
      </c>
      <c r="R41" s="73" t="s">
        <v>497</v>
      </c>
    </row>
    <row r="42" spans="1:18">
      <c r="A42" s="379" t="s">
        <v>43</v>
      </c>
      <c r="B42" s="380">
        <v>3</v>
      </c>
      <c r="C42" s="380">
        <v>3</v>
      </c>
      <c r="D42" s="366" t="s">
        <v>292</v>
      </c>
      <c r="E42" s="382" t="str">
        <f>VLOOKUP(D42,'Athlete List'!A$2:B$150,2, FALSE)</f>
        <v>ETIN</v>
      </c>
      <c r="F42" s="387" t="s">
        <v>504</v>
      </c>
      <c r="G42" s="382" t="s">
        <v>117</v>
      </c>
      <c r="H42" s="382" t="s">
        <v>117</v>
      </c>
      <c r="I42" s="382" t="s">
        <v>116</v>
      </c>
      <c r="J42" s="382" t="s">
        <v>116</v>
      </c>
      <c r="K42" s="382"/>
      <c r="L42" s="382"/>
      <c r="M42" s="258">
        <f t="shared" si="2"/>
        <v>10</v>
      </c>
      <c r="N42" s="258">
        <f t="shared" si="4"/>
        <v>10</v>
      </c>
      <c r="O42" s="258" t="str">
        <f t="shared" si="3"/>
        <v>B</v>
      </c>
      <c r="P42" s="117" t="str">
        <f t="shared" si="5"/>
        <v>B</v>
      </c>
      <c r="Q42" s="74" t="s">
        <v>501</v>
      </c>
      <c r="R42" s="73" t="s">
        <v>497</v>
      </c>
    </row>
    <row r="43" spans="1:18">
      <c r="A43" s="379" t="s">
        <v>43</v>
      </c>
      <c r="B43" s="380">
        <v>3</v>
      </c>
      <c r="C43" s="380">
        <v>3</v>
      </c>
      <c r="D43" s="366" t="s">
        <v>294</v>
      </c>
      <c r="E43" s="382" t="str">
        <f>VLOOKUP(D43,'Athlete List'!A$2:B$150,2, FALSE)</f>
        <v>ETIN</v>
      </c>
      <c r="F43" s="387" t="s">
        <v>504</v>
      </c>
      <c r="G43" s="382" t="s">
        <v>117</v>
      </c>
      <c r="H43" s="382" t="s">
        <v>116</v>
      </c>
      <c r="I43" s="382" t="s">
        <v>116</v>
      </c>
      <c r="J43" s="382" t="s">
        <v>116</v>
      </c>
      <c r="K43" s="382"/>
      <c r="L43" s="382"/>
      <c r="M43" s="258">
        <f t="shared" si="2"/>
        <v>11</v>
      </c>
      <c r="N43" s="258">
        <f t="shared" si="4"/>
        <v>11</v>
      </c>
      <c r="O43" s="258" t="str">
        <f t="shared" si="3"/>
        <v>B</v>
      </c>
      <c r="P43" s="117" t="str">
        <f t="shared" si="5"/>
        <v>B</v>
      </c>
      <c r="Q43" s="74" t="s">
        <v>501</v>
      </c>
      <c r="R43" s="73" t="s">
        <v>497</v>
      </c>
    </row>
    <row r="44" spans="1:18">
      <c r="A44" s="373" t="s">
        <v>22</v>
      </c>
      <c r="B44" s="378">
        <v>1</v>
      </c>
      <c r="C44" s="378">
        <v>1</v>
      </c>
      <c r="D44" s="362" t="s">
        <v>269</v>
      </c>
      <c r="E44" s="375" t="str">
        <f>VLOOKUP(D44,'Athlete List'!A$2:B$150,2, FALSE)</f>
        <v>STAR</v>
      </c>
      <c r="F44" s="376" t="s">
        <v>502</v>
      </c>
      <c r="G44" s="375" t="s">
        <v>117</v>
      </c>
      <c r="H44" s="375" t="s">
        <v>113</v>
      </c>
      <c r="I44" s="375" t="s">
        <v>117</v>
      </c>
      <c r="J44" s="375" t="s">
        <v>117</v>
      </c>
      <c r="K44" s="375"/>
      <c r="L44" s="375"/>
      <c r="M44" s="258">
        <f t="shared" si="2"/>
        <v>7</v>
      </c>
      <c r="N44" s="258">
        <f t="shared" si="4"/>
        <v>7</v>
      </c>
      <c r="O44" s="258" t="str">
        <f t="shared" si="3"/>
        <v>C</v>
      </c>
      <c r="P44" s="117" t="str">
        <f t="shared" si="5"/>
        <v>C</v>
      </c>
      <c r="Q44" s="74" t="s">
        <v>501</v>
      </c>
      <c r="R44" s="73" t="s">
        <v>497</v>
      </c>
    </row>
    <row r="45" spans="1:18">
      <c r="A45" s="373" t="s">
        <v>22</v>
      </c>
      <c r="B45" s="378">
        <v>1</v>
      </c>
      <c r="C45" s="378">
        <v>1</v>
      </c>
      <c r="D45" s="362" t="s">
        <v>275</v>
      </c>
      <c r="E45" s="375" t="str">
        <f>VLOOKUP(D45,'Athlete List'!A$2:B$150,2, FALSE)</f>
        <v>ETIN</v>
      </c>
      <c r="F45" s="376" t="s">
        <v>502</v>
      </c>
      <c r="G45" s="375" t="s">
        <v>116</v>
      </c>
      <c r="H45" s="375" t="s">
        <v>117</v>
      </c>
      <c r="I45" s="375" t="s">
        <v>117</v>
      </c>
      <c r="J45" s="375" t="s">
        <v>117</v>
      </c>
      <c r="K45" s="375"/>
      <c r="L45" s="375"/>
      <c r="M45" s="258">
        <f t="shared" si="2"/>
        <v>9</v>
      </c>
      <c r="N45" s="258">
        <f t="shared" si="4"/>
        <v>9</v>
      </c>
      <c r="O45" s="258" t="str">
        <f t="shared" si="3"/>
        <v>C</v>
      </c>
      <c r="P45" s="117" t="str">
        <f t="shared" si="5"/>
        <v>C</v>
      </c>
      <c r="Q45" s="74" t="s">
        <v>501</v>
      </c>
      <c r="R45" s="73" t="s">
        <v>497</v>
      </c>
    </row>
    <row r="46" spans="1:18">
      <c r="A46" s="373" t="s">
        <v>22</v>
      </c>
      <c r="B46" s="378">
        <v>1</v>
      </c>
      <c r="C46" s="378">
        <v>1</v>
      </c>
      <c r="D46" s="362" t="s">
        <v>284</v>
      </c>
      <c r="E46" s="375" t="str">
        <f>VLOOKUP(D46,'Athlete List'!A$2:B$150,2, FALSE)</f>
        <v>ETIN</v>
      </c>
      <c r="F46" s="376" t="s">
        <v>502</v>
      </c>
      <c r="G46" s="375" t="s">
        <v>117</v>
      </c>
      <c r="H46" s="375" t="s">
        <v>117</v>
      </c>
      <c r="I46" s="375" t="s">
        <v>116</v>
      </c>
      <c r="J46" s="375" t="s">
        <v>117</v>
      </c>
      <c r="K46" s="375"/>
      <c r="L46" s="375"/>
      <c r="M46" s="258">
        <f t="shared" si="2"/>
        <v>9</v>
      </c>
      <c r="N46" s="258">
        <f t="shared" si="4"/>
        <v>9</v>
      </c>
      <c r="O46" s="258" t="str">
        <f t="shared" si="3"/>
        <v>C</v>
      </c>
      <c r="P46" s="117" t="str">
        <f t="shared" si="5"/>
        <v>C</v>
      </c>
      <c r="Q46" s="74" t="s">
        <v>501</v>
      </c>
      <c r="R46" s="73" t="s">
        <v>497</v>
      </c>
    </row>
    <row r="47" spans="1:18">
      <c r="A47" s="373" t="s">
        <v>22</v>
      </c>
      <c r="B47" s="378">
        <v>1</v>
      </c>
      <c r="C47" s="378">
        <v>1</v>
      </c>
      <c r="D47" s="362" t="s">
        <v>300</v>
      </c>
      <c r="E47" s="375" t="str">
        <f>VLOOKUP(D47,'Athlete List'!A$2:B$150,2, FALSE)</f>
        <v>ATLK</v>
      </c>
      <c r="F47" s="376" t="s">
        <v>502</v>
      </c>
      <c r="G47" s="375" t="s">
        <v>116</v>
      </c>
      <c r="H47" s="375" t="s">
        <v>116</v>
      </c>
      <c r="I47" s="375" t="s">
        <v>116</v>
      </c>
      <c r="J47" s="375" t="s">
        <v>116</v>
      </c>
      <c r="K47" s="375"/>
      <c r="L47" s="375"/>
      <c r="M47" s="258">
        <f t="shared" si="2"/>
        <v>12</v>
      </c>
      <c r="N47" s="258">
        <f t="shared" si="4"/>
        <v>12</v>
      </c>
      <c r="O47" s="258" t="str">
        <f t="shared" si="3"/>
        <v>B</v>
      </c>
      <c r="P47" s="117" t="str">
        <f t="shared" si="5"/>
        <v>B</v>
      </c>
      <c r="Q47" s="74" t="s">
        <v>501</v>
      </c>
      <c r="R47" s="73" t="s">
        <v>497</v>
      </c>
    </row>
    <row r="48" spans="1:18">
      <c r="A48" s="373" t="s">
        <v>22</v>
      </c>
      <c r="B48" s="378">
        <v>1</v>
      </c>
      <c r="C48" s="378">
        <v>1</v>
      </c>
      <c r="D48" s="362" t="s">
        <v>242</v>
      </c>
      <c r="E48" s="375" t="str">
        <f>VLOOKUP(D48,'Athlete List'!A$2:B$150,2, FALSE)</f>
        <v>ATLK</v>
      </c>
      <c r="F48" s="376" t="s">
        <v>502</v>
      </c>
      <c r="G48" s="375" t="s">
        <v>116</v>
      </c>
      <c r="H48" s="375" t="s">
        <v>116</v>
      </c>
      <c r="I48" s="375" t="s">
        <v>116</v>
      </c>
      <c r="J48" s="375" t="s">
        <v>117</v>
      </c>
      <c r="K48" s="375"/>
      <c r="L48" s="375"/>
      <c r="M48" s="258">
        <f t="shared" si="2"/>
        <v>11</v>
      </c>
      <c r="N48" s="258">
        <f t="shared" si="4"/>
        <v>11</v>
      </c>
      <c r="O48" s="258" t="str">
        <f t="shared" si="3"/>
        <v>B</v>
      </c>
      <c r="P48" s="117" t="str">
        <f t="shared" si="5"/>
        <v>B</v>
      </c>
      <c r="Q48" s="74" t="s">
        <v>501</v>
      </c>
      <c r="R48" s="73" t="s">
        <v>497</v>
      </c>
    </row>
    <row r="49" spans="1:18">
      <c r="A49" s="373" t="s">
        <v>22</v>
      </c>
      <c r="B49" s="378">
        <v>1</v>
      </c>
      <c r="C49" s="378">
        <v>1</v>
      </c>
      <c r="D49" s="362" t="s">
        <v>249</v>
      </c>
      <c r="E49" s="375" t="str">
        <f>VLOOKUP(D49,'Athlete List'!A$2:B$150,2, FALSE)</f>
        <v>ETIN</v>
      </c>
      <c r="F49" s="376" t="s">
        <v>502</v>
      </c>
      <c r="G49" s="375" t="s">
        <v>117</v>
      </c>
      <c r="H49" s="375" t="s">
        <v>116</v>
      </c>
      <c r="I49" s="375" t="s">
        <v>116</v>
      </c>
      <c r="J49" s="375" t="s">
        <v>116</v>
      </c>
      <c r="K49" s="375"/>
      <c r="L49" s="375"/>
      <c r="M49" s="258">
        <f t="shared" si="2"/>
        <v>11</v>
      </c>
      <c r="N49" s="258">
        <f t="shared" si="4"/>
        <v>11</v>
      </c>
      <c r="O49" s="258" t="str">
        <f t="shared" si="3"/>
        <v>B</v>
      </c>
      <c r="P49" s="117" t="str">
        <f t="shared" si="5"/>
        <v>B</v>
      </c>
      <c r="Q49" s="74" t="s">
        <v>501</v>
      </c>
      <c r="R49" s="73" t="s">
        <v>497</v>
      </c>
    </row>
    <row r="50" spans="1:18">
      <c r="A50" s="373" t="s">
        <v>22</v>
      </c>
      <c r="B50" s="378">
        <v>1</v>
      </c>
      <c r="C50" s="378">
        <v>1</v>
      </c>
      <c r="D50" s="362" t="s">
        <v>291</v>
      </c>
      <c r="E50" s="375" t="str">
        <f>VLOOKUP(D50,'Athlete List'!A$2:B$150,2, FALSE)</f>
        <v>ATLK</v>
      </c>
      <c r="F50" s="376" t="s">
        <v>502</v>
      </c>
      <c r="G50" s="375" t="s">
        <v>116</v>
      </c>
      <c r="H50" s="375" t="s">
        <v>116</v>
      </c>
      <c r="I50" s="375" t="s">
        <v>116</v>
      </c>
      <c r="J50" s="375" t="s">
        <v>112</v>
      </c>
      <c r="K50" s="375"/>
      <c r="L50" s="375"/>
      <c r="M50" s="258">
        <f t="shared" si="2"/>
        <v>13</v>
      </c>
      <c r="N50" s="258">
        <f t="shared" si="4"/>
        <v>13</v>
      </c>
      <c r="O50" s="258" t="str">
        <f t="shared" si="3"/>
        <v>B</v>
      </c>
      <c r="P50" s="117" t="str">
        <f t="shared" si="5"/>
        <v>B</v>
      </c>
      <c r="Q50" s="74" t="s">
        <v>501</v>
      </c>
      <c r="R50" s="73" t="s">
        <v>497</v>
      </c>
    </row>
    <row r="51" spans="1:18">
      <c r="A51" s="373" t="s">
        <v>22</v>
      </c>
      <c r="B51" s="378">
        <v>1</v>
      </c>
      <c r="C51" s="378">
        <v>1</v>
      </c>
      <c r="D51" s="362" t="s">
        <v>266</v>
      </c>
      <c r="E51" s="375" t="str">
        <f>VLOOKUP(D51,'Athlete List'!A$2:B$150,2, FALSE)</f>
        <v>FBT</v>
      </c>
      <c r="F51" s="376" t="s">
        <v>502</v>
      </c>
      <c r="G51" s="375" t="s">
        <v>116</v>
      </c>
      <c r="H51" s="375" t="s">
        <v>117</v>
      </c>
      <c r="I51" s="375" t="s">
        <v>117</v>
      </c>
      <c r="J51" s="375" t="s">
        <v>112</v>
      </c>
      <c r="K51" s="375"/>
      <c r="L51" s="375"/>
      <c r="M51" s="258">
        <f t="shared" si="2"/>
        <v>11</v>
      </c>
      <c r="N51" s="258">
        <f t="shared" si="4"/>
        <v>11</v>
      </c>
      <c r="O51" s="258" t="str">
        <f t="shared" si="3"/>
        <v>B</v>
      </c>
      <c r="P51" s="117" t="str">
        <f t="shared" si="5"/>
        <v>B</v>
      </c>
      <c r="Q51" s="74" t="s">
        <v>501</v>
      </c>
      <c r="R51" s="73" t="s">
        <v>497</v>
      </c>
    </row>
    <row r="52" spans="1:18">
      <c r="A52" s="373" t="s">
        <v>22</v>
      </c>
      <c r="B52" s="378">
        <v>1</v>
      </c>
      <c r="C52" s="378">
        <v>1</v>
      </c>
      <c r="D52" s="362" t="s">
        <v>262</v>
      </c>
      <c r="E52" s="375" t="str">
        <f>VLOOKUP(D52,'Athlete List'!A$2:B$150,2, FALSE)</f>
        <v>FBT</v>
      </c>
      <c r="F52" s="376" t="s">
        <v>502</v>
      </c>
      <c r="G52" s="375" t="s">
        <v>116</v>
      </c>
      <c r="H52" s="375" t="s">
        <v>116</v>
      </c>
      <c r="I52" s="375" t="s">
        <v>116</v>
      </c>
      <c r="J52" s="375" t="s">
        <v>116</v>
      </c>
      <c r="K52" s="375"/>
      <c r="L52" s="375"/>
      <c r="M52" s="258">
        <f t="shared" si="2"/>
        <v>12</v>
      </c>
      <c r="N52" s="258">
        <f t="shared" si="4"/>
        <v>12</v>
      </c>
      <c r="O52" s="258" t="str">
        <f t="shared" si="3"/>
        <v>B</v>
      </c>
      <c r="P52" s="117" t="str">
        <f t="shared" si="5"/>
        <v>B</v>
      </c>
      <c r="Q52" s="74" t="s">
        <v>501</v>
      </c>
      <c r="R52" s="73" t="s">
        <v>497</v>
      </c>
    </row>
    <row r="53" spans="1:18">
      <c r="A53" s="373" t="s">
        <v>22</v>
      </c>
      <c r="B53" s="378">
        <v>1</v>
      </c>
      <c r="C53" s="378">
        <v>1</v>
      </c>
      <c r="D53" s="362" t="s">
        <v>261</v>
      </c>
      <c r="E53" s="375" t="str">
        <f>VLOOKUP(D53,'Athlete List'!A$2:B$150,2, FALSE)</f>
        <v>ATLK</v>
      </c>
      <c r="F53" s="376" t="s">
        <v>502</v>
      </c>
      <c r="G53" s="375" t="s">
        <v>116</v>
      </c>
      <c r="H53" s="375" t="s">
        <v>117</v>
      </c>
      <c r="I53" s="375" t="s">
        <v>117</v>
      </c>
      <c r="J53" s="375" t="s">
        <v>112</v>
      </c>
      <c r="K53" s="375"/>
      <c r="L53" s="375"/>
      <c r="M53" s="258">
        <f t="shared" si="2"/>
        <v>11</v>
      </c>
      <c r="N53" s="258">
        <f t="shared" si="4"/>
        <v>11</v>
      </c>
      <c r="O53" s="258" t="str">
        <f t="shared" si="3"/>
        <v>B</v>
      </c>
      <c r="P53" s="117" t="str">
        <f t="shared" si="5"/>
        <v>B</v>
      </c>
      <c r="Q53" s="74" t="s">
        <v>501</v>
      </c>
      <c r="R53" s="73" t="s">
        <v>497</v>
      </c>
    </row>
    <row r="54" spans="1:18">
      <c r="A54" s="373" t="s">
        <v>22</v>
      </c>
      <c r="B54" s="378">
        <v>1</v>
      </c>
      <c r="C54" s="378">
        <v>1</v>
      </c>
      <c r="D54" s="362" t="s">
        <v>280</v>
      </c>
      <c r="E54" s="375" t="str">
        <f>VLOOKUP(D54,'Athlete List'!A$2:B$150,2, FALSE)</f>
        <v>ETIN</v>
      </c>
      <c r="F54" s="376" t="s">
        <v>502</v>
      </c>
      <c r="G54" s="375" t="s">
        <v>116</v>
      </c>
      <c r="H54" s="375" t="s">
        <v>117</v>
      </c>
      <c r="I54" s="375" t="s">
        <v>116</v>
      </c>
      <c r="J54" s="375" t="s">
        <v>116</v>
      </c>
      <c r="K54" s="375"/>
      <c r="L54" s="375"/>
      <c r="M54" s="258">
        <f t="shared" si="2"/>
        <v>11</v>
      </c>
      <c r="N54" s="258">
        <f t="shared" si="4"/>
        <v>11</v>
      </c>
      <c r="O54" s="258" t="str">
        <f t="shared" si="3"/>
        <v>B</v>
      </c>
      <c r="P54" s="117" t="str">
        <f t="shared" si="5"/>
        <v>B</v>
      </c>
      <c r="Q54" s="74" t="s">
        <v>501</v>
      </c>
      <c r="R54" s="73" t="s">
        <v>497</v>
      </c>
    </row>
    <row r="55" spans="1:18">
      <c r="A55" s="373" t="s">
        <v>22</v>
      </c>
      <c r="B55" s="378">
        <v>1</v>
      </c>
      <c r="C55" s="378">
        <v>1</v>
      </c>
      <c r="D55" s="362" t="s">
        <v>265</v>
      </c>
      <c r="E55" s="375" t="str">
        <f>VLOOKUP(D55,'Athlete List'!A$2:B$150,2, FALSE)</f>
        <v>ETIN</v>
      </c>
      <c r="F55" s="376" t="s">
        <v>502</v>
      </c>
      <c r="G55" s="375" t="s">
        <v>117</v>
      </c>
      <c r="H55" s="375" t="s">
        <v>117</v>
      </c>
      <c r="I55" s="375" t="s">
        <v>117</v>
      </c>
      <c r="J55" s="375" t="s">
        <v>117</v>
      </c>
      <c r="K55" s="375"/>
      <c r="L55" s="375"/>
      <c r="M55" s="258">
        <f t="shared" si="2"/>
        <v>8</v>
      </c>
      <c r="N55" s="258">
        <f t="shared" si="4"/>
        <v>8</v>
      </c>
      <c r="O55" s="258" t="str">
        <f t="shared" si="3"/>
        <v>C</v>
      </c>
      <c r="P55" s="117" t="str">
        <f t="shared" si="5"/>
        <v>C</v>
      </c>
      <c r="Q55" s="74" t="s">
        <v>501</v>
      </c>
      <c r="R55" s="73" t="s">
        <v>497</v>
      </c>
    </row>
    <row r="56" spans="1:18">
      <c r="A56" s="379" t="s">
        <v>22</v>
      </c>
      <c r="B56" s="380">
        <v>2</v>
      </c>
      <c r="C56" s="380">
        <v>2</v>
      </c>
      <c r="D56" s="366" t="s">
        <v>420</v>
      </c>
      <c r="E56" s="382" t="str">
        <f>VLOOKUP(D56,'Athlete List'!A$2:B$150,2, FALSE)</f>
        <v>ETIN</v>
      </c>
      <c r="F56" s="383" t="s">
        <v>503</v>
      </c>
      <c r="G56" s="382" t="s">
        <v>117</v>
      </c>
      <c r="H56" s="382" t="s">
        <v>117</v>
      </c>
      <c r="I56" s="382" t="s">
        <v>117</v>
      </c>
      <c r="J56" s="382" t="s">
        <v>116</v>
      </c>
      <c r="K56" s="382"/>
      <c r="L56" s="382"/>
      <c r="M56" s="258">
        <f t="shared" si="2"/>
        <v>9</v>
      </c>
      <c r="N56" s="258">
        <f t="shared" si="4"/>
        <v>9</v>
      </c>
      <c r="O56" s="258" t="str">
        <f t="shared" si="3"/>
        <v>C</v>
      </c>
      <c r="P56" s="117" t="str">
        <f t="shared" si="5"/>
        <v>C</v>
      </c>
      <c r="Q56" s="74" t="s">
        <v>501</v>
      </c>
      <c r="R56" s="73" t="s">
        <v>497</v>
      </c>
    </row>
    <row r="57" spans="1:18">
      <c r="A57" s="379" t="s">
        <v>22</v>
      </c>
      <c r="B57" s="380">
        <v>2</v>
      </c>
      <c r="C57" s="380">
        <v>2</v>
      </c>
      <c r="D57" s="366" t="s">
        <v>282</v>
      </c>
      <c r="E57" s="382" t="str">
        <f>VLOOKUP(D57,'Athlete List'!A$2:B$150,2, FALSE)</f>
        <v>ETIN</v>
      </c>
      <c r="F57" s="383" t="s">
        <v>503</v>
      </c>
      <c r="G57" s="382" t="s">
        <v>117</v>
      </c>
      <c r="H57" s="382" t="s">
        <v>117</v>
      </c>
      <c r="I57" s="382" t="s">
        <v>116</v>
      </c>
      <c r="J57" s="382" t="s">
        <v>116</v>
      </c>
      <c r="K57" s="382"/>
      <c r="L57" s="382"/>
      <c r="M57" s="258">
        <f t="shared" si="2"/>
        <v>10</v>
      </c>
      <c r="N57" s="258">
        <f t="shared" si="4"/>
        <v>10</v>
      </c>
      <c r="O57" s="258" t="str">
        <f t="shared" si="3"/>
        <v>B</v>
      </c>
      <c r="P57" s="117" t="str">
        <f t="shared" si="5"/>
        <v>B</v>
      </c>
      <c r="Q57" s="74" t="s">
        <v>501</v>
      </c>
      <c r="R57" s="73" t="s">
        <v>497</v>
      </c>
    </row>
    <row r="58" spans="1:18">
      <c r="A58" s="379" t="s">
        <v>22</v>
      </c>
      <c r="B58" s="380">
        <v>2</v>
      </c>
      <c r="C58" s="380">
        <v>2</v>
      </c>
      <c r="D58" s="366" t="s">
        <v>244</v>
      </c>
      <c r="E58" s="382" t="str">
        <f>VLOOKUP(D58,'Athlete List'!A$2:B$150,2, FALSE)</f>
        <v>FBT</v>
      </c>
      <c r="F58" s="383" t="s">
        <v>503</v>
      </c>
      <c r="G58" s="382" t="s">
        <v>117</v>
      </c>
      <c r="H58" s="382" t="s">
        <v>117</v>
      </c>
      <c r="I58" s="382" t="s">
        <v>117</v>
      </c>
      <c r="J58" s="382" t="s">
        <v>117</v>
      </c>
      <c r="K58" s="382"/>
      <c r="L58" s="382"/>
      <c r="M58" s="258">
        <f t="shared" si="2"/>
        <v>8</v>
      </c>
      <c r="N58" s="258">
        <f t="shared" si="4"/>
        <v>8</v>
      </c>
      <c r="O58" s="258" t="str">
        <f t="shared" si="3"/>
        <v>C</v>
      </c>
      <c r="P58" s="117" t="str">
        <f t="shared" si="5"/>
        <v>C</v>
      </c>
      <c r="Q58" s="74" t="s">
        <v>501</v>
      </c>
      <c r="R58" s="73" t="s">
        <v>497</v>
      </c>
    </row>
    <row r="59" spans="1:18">
      <c r="A59" s="379" t="s">
        <v>22</v>
      </c>
      <c r="B59" s="380">
        <v>2</v>
      </c>
      <c r="C59" s="380">
        <v>2</v>
      </c>
      <c r="D59" s="366" t="s">
        <v>292</v>
      </c>
      <c r="E59" s="382" t="str">
        <f>VLOOKUP(D59,'Athlete List'!A$2:B$150,2, FALSE)</f>
        <v>ETIN</v>
      </c>
      <c r="F59" s="383" t="s">
        <v>503</v>
      </c>
      <c r="G59" s="382" t="s">
        <v>116</v>
      </c>
      <c r="H59" s="382" t="s">
        <v>117</v>
      </c>
      <c r="I59" s="382" t="s">
        <v>116</v>
      </c>
      <c r="J59" s="382" t="s">
        <v>116</v>
      </c>
      <c r="K59" s="382"/>
      <c r="L59" s="382"/>
      <c r="M59" s="258">
        <f t="shared" si="2"/>
        <v>11</v>
      </c>
      <c r="N59" s="258">
        <f t="shared" si="4"/>
        <v>11</v>
      </c>
      <c r="O59" s="258" t="str">
        <f t="shared" si="3"/>
        <v>B</v>
      </c>
      <c r="P59" s="117" t="str">
        <f t="shared" si="5"/>
        <v>B</v>
      </c>
      <c r="Q59" s="74" t="s">
        <v>501</v>
      </c>
      <c r="R59" s="73" t="s">
        <v>497</v>
      </c>
    </row>
    <row r="60" spans="1:18">
      <c r="A60" s="379" t="s">
        <v>22</v>
      </c>
      <c r="B60" s="380">
        <v>2</v>
      </c>
      <c r="C60" s="380">
        <v>2</v>
      </c>
      <c r="D60" s="366" t="s">
        <v>258</v>
      </c>
      <c r="E60" s="382" t="str">
        <f>VLOOKUP(D60,'Athlete List'!A$2:B$150,2, FALSE)</f>
        <v>ATLK</v>
      </c>
      <c r="F60" s="383" t="s">
        <v>503</v>
      </c>
      <c r="G60" s="382" t="s">
        <v>117</v>
      </c>
      <c r="H60" s="382" t="s">
        <v>117</v>
      </c>
      <c r="I60" s="382" t="s">
        <v>117</v>
      </c>
      <c r="J60" s="382" t="s">
        <v>116</v>
      </c>
      <c r="K60" s="382"/>
      <c r="L60" s="382"/>
      <c r="M60" s="258">
        <f t="shared" si="2"/>
        <v>9</v>
      </c>
      <c r="N60" s="258">
        <f t="shared" si="4"/>
        <v>9</v>
      </c>
      <c r="O60" s="258" t="str">
        <f t="shared" si="3"/>
        <v>C</v>
      </c>
      <c r="P60" s="117" t="str">
        <f t="shared" si="5"/>
        <v>C</v>
      </c>
      <c r="Q60" s="74" t="s">
        <v>501</v>
      </c>
      <c r="R60" s="73" t="s">
        <v>497</v>
      </c>
    </row>
    <row r="61" spans="1:18">
      <c r="A61" s="379" t="s">
        <v>22</v>
      </c>
      <c r="B61" s="380">
        <v>2</v>
      </c>
      <c r="C61" s="380">
        <v>2</v>
      </c>
      <c r="D61" s="366" t="s">
        <v>254</v>
      </c>
      <c r="E61" s="382" t="str">
        <f>VLOOKUP(D61,'Athlete List'!A$2:B$150,2, FALSE)</f>
        <v>FBT</v>
      </c>
      <c r="F61" s="383" t="s">
        <v>503</v>
      </c>
      <c r="G61" s="382" t="s">
        <v>117</v>
      </c>
      <c r="H61" s="382" t="s">
        <v>117</v>
      </c>
      <c r="I61" s="382" t="s">
        <v>117</v>
      </c>
      <c r="J61" s="382" t="s">
        <v>112</v>
      </c>
      <c r="K61" s="382"/>
      <c r="L61" s="382"/>
      <c r="M61" s="258">
        <f t="shared" si="2"/>
        <v>10</v>
      </c>
      <c r="N61" s="258">
        <f t="shared" si="4"/>
        <v>10</v>
      </c>
      <c r="O61" s="258" t="str">
        <f t="shared" si="3"/>
        <v>B</v>
      </c>
      <c r="P61" s="117" t="str">
        <f t="shared" si="5"/>
        <v>B</v>
      </c>
      <c r="Q61" s="74" t="s">
        <v>501</v>
      </c>
      <c r="R61" s="73" t="s">
        <v>497</v>
      </c>
    </row>
    <row r="62" spans="1:18">
      <c r="A62" s="379" t="s">
        <v>22</v>
      </c>
      <c r="B62" s="380">
        <v>2</v>
      </c>
      <c r="C62" s="380">
        <v>2</v>
      </c>
      <c r="D62" s="366" t="s">
        <v>240</v>
      </c>
      <c r="E62" s="382" t="str">
        <f>VLOOKUP(D62,'Athlete List'!A$2:B$150,2, FALSE)</f>
        <v>STAR</v>
      </c>
      <c r="F62" s="383" t="s">
        <v>503</v>
      </c>
      <c r="G62" s="382" t="s">
        <v>113</v>
      </c>
      <c r="H62" s="382" t="s">
        <v>113</v>
      </c>
      <c r="I62" s="382" t="s">
        <v>117</v>
      </c>
      <c r="J62" s="382" t="s">
        <v>117</v>
      </c>
      <c r="K62" s="382"/>
      <c r="L62" s="382"/>
      <c r="M62" s="258">
        <f t="shared" si="2"/>
        <v>6</v>
      </c>
      <c r="N62" s="258">
        <f t="shared" si="4"/>
        <v>6</v>
      </c>
      <c r="O62" s="258" t="str">
        <f t="shared" si="3"/>
        <v>C</v>
      </c>
      <c r="P62" s="117" t="str">
        <f t="shared" si="5"/>
        <v>C</v>
      </c>
      <c r="Q62" s="74" t="s">
        <v>501</v>
      </c>
      <c r="R62" s="73" t="s">
        <v>497</v>
      </c>
    </row>
    <row r="63" spans="1:18">
      <c r="A63" s="379" t="s">
        <v>22</v>
      </c>
      <c r="B63" s="380">
        <v>2</v>
      </c>
      <c r="C63" s="380">
        <v>2</v>
      </c>
      <c r="D63" s="366" t="s">
        <v>294</v>
      </c>
      <c r="E63" s="382" t="str">
        <f>VLOOKUP(D63,'Athlete List'!A$2:B$150,2, FALSE)</f>
        <v>ETIN</v>
      </c>
      <c r="F63" s="383" t="s">
        <v>503</v>
      </c>
      <c r="G63" s="382" t="s">
        <v>117</v>
      </c>
      <c r="H63" s="382" t="s">
        <v>116</v>
      </c>
      <c r="I63" s="382" t="s">
        <v>116</v>
      </c>
      <c r="J63" s="382" t="s">
        <v>112</v>
      </c>
      <c r="K63" s="382"/>
      <c r="L63" s="382"/>
      <c r="M63" s="258">
        <f t="shared" si="2"/>
        <v>12</v>
      </c>
      <c r="N63" s="258">
        <f t="shared" si="4"/>
        <v>12</v>
      </c>
      <c r="O63" s="258" t="str">
        <f t="shared" si="3"/>
        <v>B</v>
      </c>
      <c r="P63" s="117" t="str">
        <f t="shared" si="5"/>
        <v>B</v>
      </c>
      <c r="Q63" s="74" t="s">
        <v>501</v>
      </c>
      <c r="R63" s="73" t="s">
        <v>497</v>
      </c>
    </row>
    <row r="64" spans="1:18">
      <c r="A64" s="379" t="s">
        <v>22</v>
      </c>
      <c r="B64" s="380">
        <v>2</v>
      </c>
      <c r="C64" s="380">
        <v>2</v>
      </c>
      <c r="D64" s="366" t="s">
        <v>271</v>
      </c>
      <c r="E64" s="382" t="str">
        <f>VLOOKUP(D64,'Athlete List'!A$2:B$150,2, FALSE)</f>
        <v>ETIN</v>
      </c>
      <c r="F64" s="383" t="s">
        <v>503</v>
      </c>
      <c r="G64" s="382" t="s">
        <v>113</v>
      </c>
      <c r="H64" s="382" t="s">
        <v>113</v>
      </c>
      <c r="I64" s="382" t="s">
        <v>113</v>
      </c>
      <c r="J64" s="382" t="s">
        <v>117</v>
      </c>
      <c r="K64" s="382"/>
      <c r="L64" s="382"/>
      <c r="M64" s="258">
        <f t="shared" si="2"/>
        <v>5</v>
      </c>
      <c r="N64" s="258">
        <f t="shared" si="4"/>
        <v>5</v>
      </c>
      <c r="O64" s="258" t="str">
        <f t="shared" si="3"/>
        <v>D</v>
      </c>
      <c r="P64" s="117" t="str">
        <f t="shared" si="5"/>
        <v>D</v>
      </c>
      <c r="Q64" s="74" t="s">
        <v>501</v>
      </c>
      <c r="R64" s="73" t="s">
        <v>497</v>
      </c>
    </row>
    <row r="65" spans="1:18">
      <c r="A65" s="379" t="s">
        <v>22</v>
      </c>
      <c r="B65" s="380">
        <v>2</v>
      </c>
      <c r="C65" s="380">
        <v>2</v>
      </c>
      <c r="D65" s="366" t="s">
        <v>246</v>
      </c>
      <c r="E65" s="382" t="str">
        <f>VLOOKUP(D65,'Athlete List'!A$2:B$150,2, FALSE)</f>
        <v>FBT</v>
      </c>
      <c r="F65" s="383" t="s">
        <v>503</v>
      </c>
      <c r="G65" s="382" t="s">
        <v>113</v>
      </c>
      <c r="H65" s="382" t="s">
        <v>117</v>
      </c>
      <c r="I65" s="382" t="s">
        <v>113</v>
      </c>
      <c r="J65" s="382" t="s">
        <v>112</v>
      </c>
      <c r="K65" s="382"/>
      <c r="L65" s="382"/>
      <c r="M65" s="258">
        <f t="shared" si="2"/>
        <v>8</v>
      </c>
      <c r="N65" s="258">
        <f t="shared" si="4"/>
        <v>8</v>
      </c>
      <c r="O65" s="258" t="str">
        <f t="shared" si="3"/>
        <v>C</v>
      </c>
      <c r="P65" s="117" t="str">
        <f t="shared" si="5"/>
        <v>C</v>
      </c>
      <c r="Q65" s="74" t="s">
        <v>501</v>
      </c>
      <c r="R65" s="73" t="s">
        <v>497</v>
      </c>
    </row>
    <row r="66" spans="1:18">
      <c r="A66" s="379" t="s">
        <v>22</v>
      </c>
      <c r="B66" s="380">
        <v>2</v>
      </c>
      <c r="C66" s="380">
        <v>2</v>
      </c>
      <c r="D66" s="366" t="s">
        <v>274</v>
      </c>
      <c r="E66" s="382" t="str">
        <f>VLOOKUP(D66,'Athlete List'!A$2:B$150,2, FALSE)</f>
        <v>ETIN</v>
      </c>
      <c r="F66" s="383" t="s">
        <v>503</v>
      </c>
      <c r="G66" s="382" t="s">
        <v>117</v>
      </c>
      <c r="H66" s="382" t="s">
        <v>116</v>
      </c>
      <c r="I66" s="382" t="s">
        <v>117</v>
      </c>
      <c r="J66" s="382" t="s">
        <v>112</v>
      </c>
      <c r="K66" s="382"/>
      <c r="L66" s="382"/>
      <c r="M66" s="258">
        <f t="shared" si="2"/>
        <v>11</v>
      </c>
      <c r="N66" s="258">
        <f t="shared" ref="N66:N97" si="6">IF(ISBLANK(G66),0,VLOOKUP(G66,PreCompValue,2,FALSE))+IF(ISBLANK(H66),0,VLOOKUP(H66,PreCompValue,2,FALSE))+IF(ISBLANK(I66),0,VLOOKUP(I66,PreCompValue,2,FALSE))+IF(ISBLANK(J66),0,VLOOKUP(J66,PreCompValue,2,FALSE))+IF(ISBLANK(K66),0,VLOOKUP(K66,PreCompValue,2,FALSE))+IF(ISBLANK(L66),0,VLOOKUP(L66,PreCompValue,2,FALSE))</f>
        <v>11</v>
      </c>
      <c r="O66" s="258" t="str">
        <f t="shared" si="3"/>
        <v>B</v>
      </c>
      <c r="P66" s="117" t="str">
        <f t="shared" ref="P66:P97" si="7">IF(COUNTA(G66:L66)=4,VLOOKUP(N66,PreComp4Captions,3,TRUE),IF(COUNTA(G66:L66)=5,VLOOKUP(N66,PreComp5Captions,3,TRUE),IF(COUNTA(G66:L66)=6,VLOOKUP(N66,PreComp6Captions,3,TRUE),"")))</f>
        <v>B</v>
      </c>
      <c r="Q66" s="74" t="s">
        <v>501</v>
      </c>
      <c r="R66" s="73" t="s">
        <v>497</v>
      </c>
    </row>
    <row r="67" spans="1:18">
      <c r="A67" s="379" t="s">
        <v>22</v>
      </c>
      <c r="B67" s="380">
        <v>2</v>
      </c>
      <c r="C67" s="380">
        <v>2</v>
      </c>
      <c r="D67" s="366" t="s">
        <v>252</v>
      </c>
      <c r="E67" s="382" t="str">
        <f>VLOOKUP(D67,'Athlete List'!A$2:B$150,2, FALSE)</f>
        <v>ETIN</v>
      </c>
      <c r="F67" s="383" t="s">
        <v>503</v>
      </c>
      <c r="G67" s="382" t="s">
        <v>113</v>
      </c>
      <c r="H67" s="382" t="s">
        <v>113</v>
      </c>
      <c r="I67" s="382" t="s">
        <v>113</v>
      </c>
      <c r="J67" s="382" t="s">
        <v>117</v>
      </c>
      <c r="K67" s="382"/>
      <c r="L67" s="382"/>
      <c r="M67" s="258">
        <f t="shared" ref="M67:M130" si="8">N67</f>
        <v>5</v>
      </c>
      <c r="N67" s="258">
        <f t="shared" si="6"/>
        <v>5</v>
      </c>
      <c r="O67" s="258" t="str">
        <f t="shared" ref="O67:O130" si="9">P67</f>
        <v>D</v>
      </c>
      <c r="P67" s="117" t="str">
        <f t="shared" si="7"/>
        <v>D</v>
      </c>
      <c r="Q67" s="74" t="s">
        <v>501</v>
      </c>
      <c r="R67" s="73" t="s">
        <v>497</v>
      </c>
    </row>
    <row r="68" spans="1:18">
      <c r="A68" s="373" t="s">
        <v>22</v>
      </c>
      <c r="B68" s="378">
        <v>3</v>
      </c>
      <c r="C68" s="378">
        <v>3</v>
      </c>
      <c r="D68" s="362" t="s">
        <v>310</v>
      </c>
      <c r="E68" s="375" t="str">
        <f>VLOOKUP(D68,'Athlete List'!A$2:B$150,2, FALSE)</f>
        <v>FBT</v>
      </c>
      <c r="F68" s="376" t="s">
        <v>504</v>
      </c>
      <c r="G68" s="375" t="s">
        <v>117</v>
      </c>
      <c r="H68" s="375" t="s">
        <v>117</v>
      </c>
      <c r="I68" s="375" t="s">
        <v>117</v>
      </c>
      <c r="J68" s="375" t="s">
        <v>116</v>
      </c>
      <c r="K68" s="375"/>
      <c r="L68" s="375"/>
      <c r="M68" s="258">
        <f t="shared" si="8"/>
        <v>9</v>
      </c>
      <c r="N68" s="258">
        <f t="shared" si="6"/>
        <v>9</v>
      </c>
      <c r="O68" s="258" t="str">
        <f t="shared" si="9"/>
        <v>C</v>
      </c>
      <c r="P68" s="117" t="str">
        <f t="shared" si="7"/>
        <v>C</v>
      </c>
      <c r="Q68" s="74" t="s">
        <v>501</v>
      </c>
      <c r="R68" s="73" t="s">
        <v>497</v>
      </c>
    </row>
    <row r="69" spans="1:18">
      <c r="A69" s="373" t="s">
        <v>22</v>
      </c>
      <c r="B69" s="378">
        <v>3</v>
      </c>
      <c r="C69" s="378">
        <v>3</v>
      </c>
      <c r="D69" s="362" t="s">
        <v>260</v>
      </c>
      <c r="E69" s="375" t="str">
        <f>VLOOKUP(D69,'Athlete List'!A$2:B$150,2, FALSE)</f>
        <v>FBT</v>
      </c>
      <c r="F69" s="376" t="s">
        <v>504</v>
      </c>
      <c r="G69" s="375" t="s">
        <v>116</v>
      </c>
      <c r="H69" s="375" t="s">
        <v>117</v>
      </c>
      <c r="I69" s="375" t="s">
        <v>112</v>
      </c>
      <c r="J69" s="375" t="s">
        <v>112</v>
      </c>
      <c r="K69" s="375"/>
      <c r="L69" s="375"/>
      <c r="M69" s="258">
        <f t="shared" si="8"/>
        <v>13</v>
      </c>
      <c r="N69" s="258">
        <f t="shared" si="6"/>
        <v>13</v>
      </c>
      <c r="O69" s="258" t="str">
        <f t="shared" si="9"/>
        <v>B</v>
      </c>
      <c r="P69" s="117" t="str">
        <f t="shared" si="7"/>
        <v>B</v>
      </c>
      <c r="Q69" s="74" t="s">
        <v>501</v>
      </c>
      <c r="R69" s="73" t="s">
        <v>497</v>
      </c>
    </row>
    <row r="70" spans="1:18">
      <c r="A70" s="373" t="s">
        <v>22</v>
      </c>
      <c r="B70" s="378">
        <v>3</v>
      </c>
      <c r="C70" s="378">
        <v>3</v>
      </c>
      <c r="D70" s="362" t="s">
        <v>256</v>
      </c>
      <c r="E70" s="375" t="str">
        <f>VLOOKUP(D70,'Athlete List'!A$2:B$150,2, FALSE)</f>
        <v>FBT</v>
      </c>
      <c r="F70" s="376" t="s">
        <v>504</v>
      </c>
      <c r="G70" s="375" t="s">
        <v>117</v>
      </c>
      <c r="H70" s="375" t="s">
        <v>117</v>
      </c>
      <c r="I70" s="375" t="s">
        <v>116</v>
      </c>
      <c r="J70" s="375" t="s">
        <v>116</v>
      </c>
      <c r="K70" s="375"/>
      <c r="L70" s="375"/>
      <c r="M70" s="258">
        <f t="shared" si="8"/>
        <v>10</v>
      </c>
      <c r="N70" s="258">
        <f t="shared" si="6"/>
        <v>10</v>
      </c>
      <c r="O70" s="258" t="str">
        <f t="shared" si="9"/>
        <v>B</v>
      </c>
      <c r="P70" s="117" t="str">
        <f t="shared" si="7"/>
        <v>B</v>
      </c>
      <c r="Q70" s="74" t="s">
        <v>501</v>
      </c>
      <c r="R70" s="73" t="s">
        <v>497</v>
      </c>
    </row>
    <row r="71" spans="1:18">
      <c r="A71" s="373" t="s">
        <v>22</v>
      </c>
      <c r="B71" s="378">
        <v>3</v>
      </c>
      <c r="C71" s="378">
        <v>3</v>
      </c>
      <c r="D71" s="362" t="s">
        <v>267</v>
      </c>
      <c r="E71" s="375" t="str">
        <f>VLOOKUP(D71,'Athlete List'!A$2:B$150,2, FALSE)</f>
        <v>FBT</v>
      </c>
      <c r="F71" s="376" t="s">
        <v>504</v>
      </c>
      <c r="G71" s="375" t="s">
        <v>117</v>
      </c>
      <c r="H71" s="375" t="s">
        <v>117</v>
      </c>
      <c r="I71" s="375" t="s">
        <v>112</v>
      </c>
      <c r="J71" s="375" t="s">
        <v>116</v>
      </c>
      <c r="K71" s="375"/>
      <c r="L71" s="375"/>
      <c r="M71" s="258">
        <f t="shared" si="8"/>
        <v>11</v>
      </c>
      <c r="N71" s="258">
        <f t="shared" si="6"/>
        <v>11</v>
      </c>
      <c r="O71" s="258" t="str">
        <f t="shared" si="9"/>
        <v>B</v>
      </c>
      <c r="P71" s="117" t="str">
        <f t="shared" si="7"/>
        <v>B</v>
      </c>
      <c r="Q71" s="74" t="s">
        <v>501</v>
      </c>
      <c r="R71" s="73" t="s">
        <v>497</v>
      </c>
    </row>
    <row r="72" spans="1:18">
      <c r="A72" s="373" t="s">
        <v>22</v>
      </c>
      <c r="B72" s="378">
        <v>3</v>
      </c>
      <c r="C72" s="378">
        <v>3</v>
      </c>
      <c r="D72" s="362" t="s">
        <v>253</v>
      </c>
      <c r="E72" s="375" t="str">
        <f>VLOOKUP(D72,'Athlete List'!A$2:B$150,2, FALSE)</f>
        <v>FBT</v>
      </c>
      <c r="F72" s="376" t="s">
        <v>504</v>
      </c>
      <c r="G72" s="375" t="s">
        <v>116</v>
      </c>
      <c r="H72" s="375" t="s">
        <v>116</v>
      </c>
      <c r="I72" s="375" t="s">
        <v>116</v>
      </c>
      <c r="J72" s="375" t="s">
        <v>116</v>
      </c>
      <c r="K72" s="375"/>
      <c r="L72" s="375"/>
      <c r="M72" s="258">
        <f t="shared" si="8"/>
        <v>12</v>
      </c>
      <c r="N72" s="258">
        <f t="shared" si="6"/>
        <v>12</v>
      </c>
      <c r="O72" s="258" t="str">
        <f t="shared" si="9"/>
        <v>B</v>
      </c>
      <c r="P72" s="117" t="str">
        <f t="shared" si="7"/>
        <v>B</v>
      </c>
      <c r="Q72" s="74" t="s">
        <v>501</v>
      </c>
      <c r="R72" s="73" t="s">
        <v>497</v>
      </c>
    </row>
    <row r="73" spans="1:18">
      <c r="A73" s="373" t="s">
        <v>22</v>
      </c>
      <c r="B73" s="378">
        <v>3</v>
      </c>
      <c r="C73" s="378">
        <v>3</v>
      </c>
      <c r="D73" s="362" t="s">
        <v>287</v>
      </c>
      <c r="E73" s="375" t="str">
        <f>VLOOKUP(D73,'Athlete List'!A$2:B$150,2, FALSE)</f>
        <v>ETIN</v>
      </c>
      <c r="F73" s="376" t="s">
        <v>504</v>
      </c>
      <c r="G73" s="375" t="s">
        <v>117</v>
      </c>
      <c r="H73" s="375" t="s">
        <v>116</v>
      </c>
      <c r="I73" s="375" t="s">
        <v>116</v>
      </c>
      <c r="J73" s="375" t="s">
        <v>116</v>
      </c>
      <c r="K73" s="375"/>
      <c r="L73" s="375"/>
      <c r="M73" s="258">
        <f t="shared" si="8"/>
        <v>11</v>
      </c>
      <c r="N73" s="258">
        <f t="shared" si="6"/>
        <v>11</v>
      </c>
      <c r="O73" s="258" t="str">
        <f t="shared" si="9"/>
        <v>B</v>
      </c>
      <c r="P73" s="117" t="str">
        <f t="shared" si="7"/>
        <v>B</v>
      </c>
      <c r="Q73" s="74" t="s">
        <v>501</v>
      </c>
      <c r="R73" s="73" t="s">
        <v>497</v>
      </c>
    </row>
    <row r="74" spans="1:18">
      <c r="A74" s="373" t="s">
        <v>22</v>
      </c>
      <c r="B74" s="378">
        <v>3</v>
      </c>
      <c r="C74" s="378">
        <v>3</v>
      </c>
      <c r="D74" s="362" t="s">
        <v>421</v>
      </c>
      <c r="E74" s="375" t="str">
        <f>VLOOKUP(D74,'Athlete List'!A$2:B$150,2, FALSE)</f>
        <v>ETIN</v>
      </c>
      <c r="F74" s="376" t="s">
        <v>504</v>
      </c>
      <c r="G74" s="375" t="s">
        <v>117</v>
      </c>
      <c r="H74" s="375" t="s">
        <v>113</v>
      </c>
      <c r="I74" s="375" t="s">
        <v>116</v>
      </c>
      <c r="J74" s="375" t="s">
        <v>116</v>
      </c>
      <c r="K74" s="375"/>
      <c r="L74" s="375"/>
      <c r="M74" s="258">
        <f t="shared" si="8"/>
        <v>9</v>
      </c>
      <c r="N74" s="258">
        <f t="shared" si="6"/>
        <v>9</v>
      </c>
      <c r="O74" s="258" t="str">
        <f t="shared" si="9"/>
        <v>C</v>
      </c>
      <c r="P74" s="117" t="str">
        <f t="shared" si="7"/>
        <v>C</v>
      </c>
      <c r="Q74" s="74" t="s">
        <v>501</v>
      </c>
      <c r="R74" s="73" t="s">
        <v>497</v>
      </c>
    </row>
    <row r="75" spans="1:18">
      <c r="A75" s="373" t="s">
        <v>22</v>
      </c>
      <c r="B75" s="378">
        <v>3</v>
      </c>
      <c r="C75" s="378">
        <v>3</v>
      </c>
      <c r="D75" s="362" t="s">
        <v>264</v>
      </c>
      <c r="E75" s="375" t="str">
        <f>VLOOKUP(D75,'Athlete List'!A$2:B$150,2, FALSE)</f>
        <v>ATLK</v>
      </c>
      <c r="F75" s="376" t="s">
        <v>504</v>
      </c>
      <c r="G75" s="375" t="s">
        <v>117</v>
      </c>
      <c r="H75" s="375" t="s">
        <v>117</v>
      </c>
      <c r="I75" s="375" t="s">
        <v>117</v>
      </c>
      <c r="J75" s="375" t="s">
        <v>116</v>
      </c>
      <c r="K75" s="375"/>
      <c r="L75" s="375"/>
      <c r="M75" s="258">
        <f t="shared" si="8"/>
        <v>9</v>
      </c>
      <c r="N75" s="258">
        <f t="shared" si="6"/>
        <v>9</v>
      </c>
      <c r="O75" s="258" t="str">
        <f t="shared" si="9"/>
        <v>C</v>
      </c>
      <c r="P75" s="117" t="str">
        <f t="shared" si="7"/>
        <v>C</v>
      </c>
      <c r="Q75" s="74" t="s">
        <v>501</v>
      </c>
      <c r="R75" s="73" t="s">
        <v>497</v>
      </c>
    </row>
    <row r="76" spans="1:18">
      <c r="A76" s="373" t="s">
        <v>22</v>
      </c>
      <c r="B76" s="378">
        <v>3</v>
      </c>
      <c r="C76" s="378">
        <v>3</v>
      </c>
      <c r="D76" s="362" t="s">
        <v>293</v>
      </c>
      <c r="E76" s="375" t="str">
        <f>VLOOKUP(D76,'Athlete List'!A$2:B$150,2, FALSE)</f>
        <v>ETIN</v>
      </c>
      <c r="F76" s="376" t="s">
        <v>504</v>
      </c>
      <c r="G76" s="375" t="s">
        <v>117</v>
      </c>
      <c r="H76" s="375" t="s">
        <v>117</v>
      </c>
      <c r="I76" s="375" t="s">
        <v>116</v>
      </c>
      <c r="J76" s="375" t="s">
        <v>116</v>
      </c>
      <c r="K76" s="375"/>
      <c r="L76" s="375"/>
      <c r="M76" s="258">
        <f t="shared" si="8"/>
        <v>10</v>
      </c>
      <c r="N76" s="258">
        <f t="shared" si="6"/>
        <v>10</v>
      </c>
      <c r="O76" s="258" t="str">
        <f t="shared" si="9"/>
        <v>B</v>
      </c>
      <c r="P76" s="117" t="str">
        <f t="shared" si="7"/>
        <v>B</v>
      </c>
      <c r="Q76" s="74" t="s">
        <v>501</v>
      </c>
      <c r="R76" s="73" t="s">
        <v>497</v>
      </c>
    </row>
    <row r="77" spans="1:18">
      <c r="A77" s="373" t="s">
        <v>22</v>
      </c>
      <c r="B77" s="378">
        <v>3</v>
      </c>
      <c r="C77" s="378">
        <v>3</v>
      </c>
      <c r="D77" s="362" t="s">
        <v>498</v>
      </c>
      <c r="E77" s="375" t="str">
        <f>VLOOKUP(D77,'Athlete List'!A$2:B$150,2, FALSE)</f>
        <v>ETIN</v>
      </c>
      <c r="F77" s="376" t="s">
        <v>504</v>
      </c>
      <c r="G77" s="375" t="s">
        <v>117</v>
      </c>
      <c r="H77" s="375" t="s">
        <v>117</v>
      </c>
      <c r="I77" s="375" t="s">
        <v>117</v>
      </c>
      <c r="J77" s="375" t="s">
        <v>116</v>
      </c>
      <c r="K77" s="375"/>
      <c r="L77" s="375"/>
      <c r="M77" s="258">
        <f t="shared" si="8"/>
        <v>9</v>
      </c>
      <c r="N77" s="258">
        <f t="shared" si="6"/>
        <v>9</v>
      </c>
      <c r="O77" s="258" t="str">
        <f t="shared" si="9"/>
        <v>C</v>
      </c>
      <c r="P77" s="117" t="str">
        <f t="shared" si="7"/>
        <v>C</v>
      </c>
      <c r="Q77" s="74" t="s">
        <v>501</v>
      </c>
      <c r="R77" s="73" t="s">
        <v>497</v>
      </c>
    </row>
    <row r="78" spans="1:18">
      <c r="A78" s="373" t="s">
        <v>22</v>
      </c>
      <c r="B78" s="378">
        <v>3</v>
      </c>
      <c r="C78" s="378">
        <v>3</v>
      </c>
      <c r="D78" s="362" t="s">
        <v>283</v>
      </c>
      <c r="E78" s="375" t="str">
        <f>VLOOKUP(D78,'Athlete List'!A$2:B$150,2, FALSE)</f>
        <v>ETIN</v>
      </c>
      <c r="F78" s="376" t="s">
        <v>504</v>
      </c>
      <c r="G78" s="375" t="s">
        <v>117</v>
      </c>
      <c r="H78" s="375" t="s">
        <v>117</v>
      </c>
      <c r="I78" s="375" t="s">
        <v>117</v>
      </c>
      <c r="J78" s="375" t="s">
        <v>116</v>
      </c>
      <c r="K78" s="375"/>
      <c r="L78" s="375"/>
      <c r="M78" s="258">
        <f t="shared" si="8"/>
        <v>9</v>
      </c>
      <c r="N78" s="258">
        <f t="shared" si="6"/>
        <v>9</v>
      </c>
      <c r="O78" s="258" t="str">
        <f t="shared" si="9"/>
        <v>C</v>
      </c>
      <c r="P78" s="117" t="str">
        <f t="shared" si="7"/>
        <v>C</v>
      </c>
      <c r="Q78" s="74" t="s">
        <v>501</v>
      </c>
      <c r="R78" s="73" t="s">
        <v>497</v>
      </c>
    </row>
    <row r="79" spans="1:18">
      <c r="A79" s="373" t="s">
        <v>22</v>
      </c>
      <c r="B79" s="378">
        <v>3</v>
      </c>
      <c r="C79" s="378">
        <v>3</v>
      </c>
      <c r="D79" s="362" t="s">
        <v>419</v>
      </c>
      <c r="E79" s="375" t="str">
        <f>VLOOKUP(D79,'Athlete List'!A$2:B$150,2, FALSE)</f>
        <v>ETIN</v>
      </c>
      <c r="F79" s="376" t="s">
        <v>504</v>
      </c>
      <c r="G79" s="375" t="s">
        <v>117</v>
      </c>
      <c r="H79" s="375" t="s">
        <v>116</v>
      </c>
      <c r="I79" s="375" t="s">
        <v>117</v>
      </c>
      <c r="J79" s="375" t="s">
        <v>116</v>
      </c>
      <c r="K79" s="375"/>
      <c r="L79" s="375"/>
      <c r="M79" s="258">
        <f t="shared" si="8"/>
        <v>10</v>
      </c>
      <c r="N79" s="258">
        <f t="shared" si="6"/>
        <v>10</v>
      </c>
      <c r="O79" s="258" t="str">
        <f t="shared" si="9"/>
        <v>B</v>
      </c>
      <c r="P79" s="117" t="str">
        <f t="shared" si="7"/>
        <v>B</v>
      </c>
      <c r="Q79" s="74" t="s">
        <v>501</v>
      </c>
      <c r="R79" s="73" t="s">
        <v>497</v>
      </c>
    </row>
    <row r="80" spans="1:18">
      <c r="A80" s="379" t="s">
        <v>23</v>
      </c>
      <c r="B80" s="380">
        <v>1</v>
      </c>
      <c r="C80" s="380">
        <v>1</v>
      </c>
      <c r="D80" s="366" t="s">
        <v>245</v>
      </c>
      <c r="E80" s="382" t="str">
        <f>VLOOKUP(D80,'Athlete List'!A$2:B$150,2, FALSE)</f>
        <v>STAR</v>
      </c>
      <c r="F80" s="387" t="s">
        <v>502</v>
      </c>
      <c r="G80" s="382" t="s">
        <v>116</v>
      </c>
      <c r="H80" s="382" t="s">
        <v>117</v>
      </c>
      <c r="I80" s="382" t="s">
        <v>117</v>
      </c>
      <c r="J80" s="382" t="s">
        <v>116</v>
      </c>
      <c r="K80" s="382"/>
      <c r="L80" s="382"/>
      <c r="M80" s="258">
        <f t="shared" si="8"/>
        <v>10</v>
      </c>
      <c r="N80" s="258">
        <f t="shared" si="6"/>
        <v>10</v>
      </c>
      <c r="O80" s="258" t="str">
        <f t="shared" si="9"/>
        <v>B</v>
      </c>
      <c r="P80" s="117" t="str">
        <f t="shared" si="7"/>
        <v>B</v>
      </c>
      <c r="Q80" s="74" t="s">
        <v>501</v>
      </c>
      <c r="R80" s="73" t="s">
        <v>497</v>
      </c>
    </row>
    <row r="81" spans="1:18">
      <c r="A81" s="379" t="s">
        <v>23</v>
      </c>
      <c r="B81" s="380">
        <v>1</v>
      </c>
      <c r="C81" s="380">
        <v>1</v>
      </c>
      <c r="D81" s="366" t="s">
        <v>276</v>
      </c>
      <c r="E81" s="382" t="str">
        <f>VLOOKUP(D81,'Athlete List'!A$2:B$150,2, FALSE)</f>
        <v>ATLK</v>
      </c>
      <c r="F81" s="387" t="s">
        <v>502</v>
      </c>
      <c r="G81" s="382" t="s">
        <v>117</v>
      </c>
      <c r="H81" s="382" t="s">
        <v>117</v>
      </c>
      <c r="I81" s="382" t="s">
        <v>117</v>
      </c>
      <c r="J81" s="382" t="s">
        <v>116</v>
      </c>
      <c r="K81" s="382"/>
      <c r="L81" s="382"/>
      <c r="M81" s="258">
        <f t="shared" si="8"/>
        <v>9</v>
      </c>
      <c r="N81" s="258">
        <f t="shared" si="6"/>
        <v>9</v>
      </c>
      <c r="O81" s="258" t="str">
        <f t="shared" si="9"/>
        <v>C</v>
      </c>
      <c r="P81" s="117" t="str">
        <f t="shared" si="7"/>
        <v>C</v>
      </c>
      <c r="Q81" s="74" t="s">
        <v>501</v>
      </c>
      <c r="R81" s="73" t="s">
        <v>497</v>
      </c>
    </row>
    <row r="82" spans="1:18">
      <c r="A82" s="373" t="s">
        <v>23</v>
      </c>
      <c r="B82" s="378">
        <v>2</v>
      </c>
      <c r="C82" s="378">
        <v>2</v>
      </c>
      <c r="D82" s="362" t="s">
        <v>286</v>
      </c>
      <c r="E82" s="375" t="str">
        <f>VLOOKUP(D82,'Athlete List'!A$2:B$150,2, FALSE)</f>
        <v>ATLK</v>
      </c>
      <c r="F82" s="376" t="s">
        <v>503</v>
      </c>
      <c r="G82" s="375" t="s">
        <v>112</v>
      </c>
      <c r="H82" s="375" t="s">
        <v>116</v>
      </c>
      <c r="I82" s="375" t="s">
        <v>112</v>
      </c>
      <c r="J82" s="375" t="s">
        <v>112</v>
      </c>
      <c r="K82" s="375"/>
      <c r="L82" s="375"/>
      <c r="M82" s="258">
        <f t="shared" si="8"/>
        <v>15</v>
      </c>
      <c r="N82" s="258">
        <f t="shared" si="6"/>
        <v>15</v>
      </c>
      <c r="O82" s="258" t="str">
        <f t="shared" si="9"/>
        <v>A</v>
      </c>
      <c r="P82" s="117" t="str">
        <f t="shared" si="7"/>
        <v>A</v>
      </c>
      <c r="Q82" s="74" t="s">
        <v>501</v>
      </c>
      <c r="R82" s="73" t="s">
        <v>497</v>
      </c>
    </row>
    <row r="83" spans="1:18">
      <c r="A83" s="373" t="s">
        <v>23</v>
      </c>
      <c r="B83" s="378">
        <v>2</v>
      </c>
      <c r="C83" s="378">
        <v>2</v>
      </c>
      <c r="D83" s="362" t="s">
        <v>288</v>
      </c>
      <c r="E83" s="375" t="str">
        <f>VLOOKUP(D83,'Athlete List'!A$2:B$150,2, FALSE)</f>
        <v>ATLK</v>
      </c>
      <c r="F83" s="376" t="s">
        <v>503</v>
      </c>
      <c r="G83" s="375" t="s">
        <v>116</v>
      </c>
      <c r="H83" s="375" t="s">
        <v>112</v>
      </c>
      <c r="I83" s="375" t="s">
        <v>112</v>
      </c>
      <c r="J83" s="375" t="s">
        <v>112</v>
      </c>
      <c r="K83" s="375"/>
      <c r="L83" s="375"/>
      <c r="M83" s="258">
        <f t="shared" si="8"/>
        <v>15</v>
      </c>
      <c r="N83" s="258">
        <f t="shared" si="6"/>
        <v>15</v>
      </c>
      <c r="O83" s="258" t="str">
        <f t="shared" si="9"/>
        <v>A</v>
      </c>
      <c r="P83" s="117" t="str">
        <f t="shared" si="7"/>
        <v>A</v>
      </c>
      <c r="Q83" s="74" t="s">
        <v>501</v>
      </c>
      <c r="R83" s="73" t="s">
        <v>497</v>
      </c>
    </row>
    <row r="84" spans="1:18">
      <c r="A84" s="379" t="s">
        <v>23</v>
      </c>
      <c r="B84" s="380">
        <v>3</v>
      </c>
      <c r="C84" s="380">
        <v>3</v>
      </c>
      <c r="D84" s="366" t="s">
        <v>278</v>
      </c>
      <c r="E84" s="382" t="str">
        <f>VLOOKUP(D84,'Athlete List'!A$2:B$150,2, FALSE)</f>
        <v>ATLK</v>
      </c>
      <c r="F84" s="387" t="s">
        <v>504</v>
      </c>
      <c r="G84" s="382" t="s">
        <v>116</v>
      </c>
      <c r="H84" s="382" t="s">
        <v>116</v>
      </c>
      <c r="I84" s="382" t="s">
        <v>112</v>
      </c>
      <c r="J84" s="382" t="s">
        <v>116</v>
      </c>
      <c r="K84" s="382"/>
      <c r="L84" s="382"/>
      <c r="M84" s="258">
        <f t="shared" si="8"/>
        <v>13</v>
      </c>
      <c r="N84" s="258">
        <f t="shared" si="6"/>
        <v>13</v>
      </c>
      <c r="O84" s="258" t="str">
        <f t="shared" si="9"/>
        <v>B</v>
      </c>
      <c r="P84" s="117" t="str">
        <f t="shared" si="7"/>
        <v>B</v>
      </c>
      <c r="Q84" s="74" t="s">
        <v>501</v>
      </c>
      <c r="R84" s="73" t="s">
        <v>497</v>
      </c>
    </row>
    <row r="85" spans="1:18">
      <c r="A85" s="373" t="s">
        <v>28</v>
      </c>
      <c r="B85" s="378">
        <v>1</v>
      </c>
      <c r="C85" s="378">
        <v>1</v>
      </c>
      <c r="D85" s="362" t="s">
        <v>292</v>
      </c>
      <c r="E85" s="375" t="str">
        <f>VLOOKUP(D85,'Athlete List'!A$2:B$150,2, FALSE)</f>
        <v>ETIN</v>
      </c>
      <c r="F85" s="376" t="s">
        <v>502</v>
      </c>
      <c r="G85" s="375" t="s">
        <v>113</v>
      </c>
      <c r="H85" s="375" t="s">
        <v>117</v>
      </c>
      <c r="I85" s="375" t="s">
        <v>117</v>
      </c>
      <c r="J85" s="375" t="s">
        <v>116</v>
      </c>
      <c r="K85" s="375" t="s">
        <v>117</v>
      </c>
      <c r="L85" s="375"/>
      <c r="M85" s="258">
        <f t="shared" si="8"/>
        <v>10</v>
      </c>
      <c r="N85" s="258">
        <f t="shared" si="6"/>
        <v>10</v>
      </c>
      <c r="O85" s="258" t="str">
        <f t="shared" si="9"/>
        <v>C</v>
      </c>
      <c r="P85" s="117" t="str">
        <f t="shared" si="7"/>
        <v>C</v>
      </c>
      <c r="Q85" s="74" t="s">
        <v>501</v>
      </c>
      <c r="R85" s="73" t="s">
        <v>497</v>
      </c>
    </row>
    <row r="86" spans="1:18">
      <c r="A86" s="373" t="s">
        <v>28</v>
      </c>
      <c r="B86" s="378">
        <v>1</v>
      </c>
      <c r="C86" s="378">
        <v>1</v>
      </c>
      <c r="D86" s="362" t="s">
        <v>254</v>
      </c>
      <c r="E86" s="375" t="str">
        <f>VLOOKUP(D86,'Athlete List'!A$2:B$150,2, FALSE)</f>
        <v>FBT</v>
      </c>
      <c r="F86" s="376" t="s">
        <v>502</v>
      </c>
      <c r="G86" s="375" t="s">
        <v>116</v>
      </c>
      <c r="H86" s="375" t="s">
        <v>116</v>
      </c>
      <c r="I86" s="375" t="s">
        <v>116</v>
      </c>
      <c r="J86" s="375" t="s">
        <v>117</v>
      </c>
      <c r="K86" s="375" t="s">
        <v>117</v>
      </c>
      <c r="L86" s="375"/>
      <c r="M86" s="258">
        <f t="shared" si="8"/>
        <v>13</v>
      </c>
      <c r="N86" s="258">
        <f t="shared" si="6"/>
        <v>13</v>
      </c>
      <c r="O86" s="258" t="str">
        <f t="shared" si="9"/>
        <v>B</v>
      </c>
      <c r="P86" s="117" t="str">
        <f t="shared" si="7"/>
        <v>B</v>
      </c>
      <c r="Q86" s="74" t="s">
        <v>501</v>
      </c>
      <c r="R86" s="73" t="s">
        <v>497</v>
      </c>
    </row>
    <row r="87" spans="1:18">
      <c r="A87" s="373" t="s">
        <v>28</v>
      </c>
      <c r="B87" s="378">
        <v>1</v>
      </c>
      <c r="C87" s="378">
        <v>1</v>
      </c>
      <c r="D87" s="362" t="s">
        <v>420</v>
      </c>
      <c r="E87" s="375" t="str">
        <f>VLOOKUP(D87,'Athlete List'!A$2:B$150,2, FALSE)</f>
        <v>ETIN</v>
      </c>
      <c r="F87" s="376" t="s">
        <v>502</v>
      </c>
      <c r="G87" s="375" t="s">
        <v>117</v>
      </c>
      <c r="H87" s="375" t="s">
        <v>117</v>
      </c>
      <c r="I87" s="375" t="s">
        <v>113</v>
      </c>
      <c r="J87" s="375" t="s">
        <v>113</v>
      </c>
      <c r="K87" s="375" t="s">
        <v>113</v>
      </c>
      <c r="L87" s="375"/>
      <c r="M87" s="258">
        <f t="shared" si="8"/>
        <v>7</v>
      </c>
      <c r="N87" s="258">
        <f t="shared" si="6"/>
        <v>7</v>
      </c>
      <c r="O87" s="258" t="str">
        <f t="shared" si="9"/>
        <v>D</v>
      </c>
      <c r="P87" s="117" t="str">
        <f t="shared" si="7"/>
        <v>D</v>
      </c>
      <c r="Q87" s="74" t="s">
        <v>501</v>
      </c>
      <c r="R87" s="73" t="s">
        <v>497</v>
      </c>
    </row>
    <row r="88" spans="1:18">
      <c r="A88" s="373" t="s">
        <v>28</v>
      </c>
      <c r="B88" s="378">
        <v>1</v>
      </c>
      <c r="C88" s="378">
        <v>1</v>
      </c>
      <c r="D88" s="362" t="s">
        <v>294</v>
      </c>
      <c r="E88" s="375" t="str">
        <f>VLOOKUP(D88,'Athlete List'!A$2:B$150,2, FALSE)</f>
        <v>ETIN</v>
      </c>
      <c r="F88" s="376" t="s">
        <v>502</v>
      </c>
      <c r="G88" s="375" t="s">
        <v>117</v>
      </c>
      <c r="H88" s="375" t="s">
        <v>117</v>
      </c>
      <c r="I88" s="375" t="s">
        <v>116</v>
      </c>
      <c r="J88" s="375" t="s">
        <v>116</v>
      </c>
      <c r="K88" s="375" t="s">
        <v>117</v>
      </c>
      <c r="L88" s="375"/>
      <c r="M88" s="258">
        <f t="shared" si="8"/>
        <v>12</v>
      </c>
      <c r="N88" s="258">
        <f t="shared" si="6"/>
        <v>12</v>
      </c>
      <c r="O88" s="258" t="str">
        <f t="shared" si="9"/>
        <v>C</v>
      </c>
      <c r="P88" s="117" t="str">
        <f t="shared" si="7"/>
        <v>C</v>
      </c>
      <c r="Q88" s="74" t="s">
        <v>501</v>
      </c>
      <c r="R88" s="73" t="s">
        <v>497</v>
      </c>
    </row>
    <row r="89" spans="1:18">
      <c r="A89" s="373" t="s">
        <v>28</v>
      </c>
      <c r="B89" s="378">
        <v>1</v>
      </c>
      <c r="C89" s="378">
        <v>1</v>
      </c>
      <c r="D89" s="362" t="s">
        <v>271</v>
      </c>
      <c r="E89" s="375" t="str">
        <f>VLOOKUP(D89,'Athlete List'!A$2:B$150,2, FALSE)</f>
        <v>ETIN</v>
      </c>
      <c r="F89" s="376" t="s">
        <v>502</v>
      </c>
      <c r="G89" s="375" t="s">
        <v>113</v>
      </c>
      <c r="H89" s="375" t="s">
        <v>117</v>
      </c>
      <c r="I89" s="375" t="s">
        <v>117</v>
      </c>
      <c r="J89" s="375" t="s">
        <v>117</v>
      </c>
      <c r="K89" s="375" t="s">
        <v>117</v>
      </c>
      <c r="L89" s="375"/>
      <c r="M89" s="258">
        <f t="shared" si="8"/>
        <v>9</v>
      </c>
      <c r="N89" s="258">
        <f t="shared" si="6"/>
        <v>9</v>
      </c>
      <c r="O89" s="258" t="str">
        <f t="shared" si="9"/>
        <v>C</v>
      </c>
      <c r="P89" s="117" t="str">
        <f t="shared" si="7"/>
        <v>C</v>
      </c>
      <c r="Q89" s="74" t="s">
        <v>501</v>
      </c>
      <c r="R89" s="73" t="s">
        <v>497</v>
      </c>
    </row>
    <row r="90" spans="1:18">
      <c r="A90" s="373" t="s">
        <v>28</v>
      </c>
      <c r="B90" s="378">
        <v>1</v>
      </c>
      <c r="C90" s="378">
        <v>1</v>
      </c>
      <c r="D90" s="362" t="s">
        <v>253</v>
      </c>
      <c r="E90" s="375" t="str">
        <f>VLOOKUP(D90,'Athlete List'!A$2:B$150,2, FALSE)</f>
        <v>FBT</v>
      </c>
      <c r="F90" s="376" t="s">
        <v>502</v>
      </c>
      <c r="G90" s="375" t="s">
        <v>117</v>
      </c>
      <c r="H90" s="375" t="s">
        <v>116</v>
      </c>
      <c r="I90" s="375" t="s">
        <v>116</v>
      </c>
      <c r="J90" s="375" t="s">
        <v>112</v>
      </c>
      <c r="K90" s="375" t="s">
        <v>117</v>
      </c>
      <c r="L90" s="375"/>
      <c r="M90" s="258">
        <f t="shared" si="8"/>
        <v>14</v>
      </c>
      <c r="N90" s="258">
        <f t="shared" si="6"/>
        <v>14</v>
      </c>
      <c r="O90" s="258" t="str">
        <f t="shared" si="9"/>
        <v>B</v>
      </c>
      <c r="P90" s="117" t="str">
        <f t="shared" si="7"/>
        <v>B</v>
      </c>
      <c r="Q90" s="74" t="s">
        <v>501</v>
      </c>
      <c r="R90" s="73" t="s">
        <v>497</v>
      </c>
    </row>
    <row r="91" spans="1:18">
      <c r="A91" s="373" t="s">
        <v>28</v>
      </c>
      <c r="B91" s="378">
        <v>1</v>
      </c>
      <c r="C91" s="378">
        <v>1</v>
      </c>
      <c r="D91" s="362" t="s">
        <v>287</v>
      </c>
      <c r="E91" s="375" t="str">
        <f>VLOOKUP(D91,'Athlete List'!A$2:B$150,2, FALSE)</f>
        <v>ETIN</v>
      </c>
      <c r="F91" s="376" t="s">
        <v>502</v>
      </c>
      <c r="G91" s="375" t="s">
        <v>117</v>
      </c>
      <c r="H91" s="375" t="s">
        <v>116</v>
      </c>
      <c r="I91" s="375" t="s">
        <v>116</v>
      </c>
      <c r="J91" s="375" t="s">
        <v>116</v>
      </c>
      <c r="K91" s="375" t="s">
        <v>117</v>
      </c>
      <c r="L91" s="375"/>
      <c r="M91" s="258">
        <f t="shared" si="8"/>
        <v>13</v>
      </c>
      <c r="N91" s="258">
        <f t="shared" si="6"/>
        <v>13</v>
      </c>
      <c r="O91" s="258" t="str">
        <f t="shared" si="9"/>
        <v>B</v>
      </c>
      <c r="P91" s="117" t="str">
        <f t="shared" si="7"/>
        <v>B</v>
      </c>
      <c r="Q91" s="74" t="s">
        <v>501</v>
      </c>
      <c r="R91" s="73" t="s">
        <v>497</v>
      </c>
    </row>
    <row r="92" spans="1:18">
      <c r="A92" s="373" t="s">
        <v>28</v>
      </c>
      <c r="B92" s="378">
        <v>1</v>
      </c>
      <c r="C92" s="378">
        <v>1</v>
      </c>
      <c r="D92" s="362" t="s">
        <v>246</v>
      </c>
      <c r="E92" s="375" t="str">
        <f>VLOOKUP(D92,'Athlete List'!A$2:B$150,2, FALSE)</f>
        <v>FBT</v>
      </c>
      <c r="F92" s="376" t="s">
        <v>502</v>
      </c>
      <c r="G92" s="375" t="s">
        <v>116</v>
      </c>
      <c r="H92" s="375" t="s">
        <v>116</v>
      </c>
      <c r="I92" s="375" t="s">
        <v>116</v>
      </c>
      <c r="J92" s="375" t="s">
        <v>116</v>
      </c>
      <c r="K92" s="375" t="s">
        <v>117</v>
      </c>
      <c r="L92" s="375"/>
      <c r="M92" s="258">
        <f t="shared" si="8"/>
        <v>14</v>
      </c>
      <c r="N92" s="258">
        <f t="shared" si="6"/>
        <v>14</v>
      </c>
      <c r="O92" s="258" t="str">
        <f t="shared" si="9"/>
        <v>B</v>
      </c>
      <c r="P92" s="117" t="str">
        <f t="shared" si="7"/>
        <v>B</v>
      </c>
      <c r="Q92" s="74" t="s">
        <v>501</v>
      </c>
      <c r="R92" s="73" t="s">
        <v>497</v>
      </c>
    </row>
    <row r="93" spans="1:18">
      <c r="A93" s="373" t="s">
        <v>28</v>
      </c>
      <c r="B93" s="378">
        <v>1</v>
      </c>
      <c r="C93" s="378">
        <v>1</v>
      </c>
      <c r="D93" s="362" t="s">
        <v>283</v>
      </c>
      <c r="E93" s="375" t="str">
        <f>VLOOKUP(D93,'Athlete List'!A$2:B$150,2, FALSE)</f>
        <v>ETIN</v>
      </c>
      <c r="F93" s="376" t="s">
        <v>502</v>
      </c>
      <c r="G93" s="375" t="s">
        <v>116</v>
      </c>
      <c r="H93" s="375" t="s">
        <v>117</v>
      </c>
      <c r="I93" s="375" t="s">
        <v>117</v>
      </c>
      <c r="J93" s="375" t="s">
        <v>117</v>
      </c>
      <c r="K93" s="375" t="s">
        <v>117</v>
      </c>
      <c r="L93" s="375"/>
      <c r="M93" s="258">
        <f t="shared" si="8"/>
        <v>11</v>
      </c>
      <c r="N93" s="258">
        <f t="shared" si="6"/>
        <v>11</v>
      </c>
      <c r="O93" s="258" t="str">
        <f t="shared" si="9"/>
        <v>C</v>
      </c>
      <c r="P93" s="117" t="str">
        <f t="shared" si="7"/>
        <v>C</v>
      </c>
      <c r="Q93" s="74" t="s">
        <v>501</v>
      </c>
      <c r="R93" s="73" t="s">
        <v>497</v>
      </c>
    </row>
    <row r="94" spans="1:18">
      <c r="A94" s="373" t="s">
        <v>28</v>
      </c>
      <c r="B94" s="378">
        <v>1</v>
      </c>
      <c r="C94" s="378">
        <v>1</v>
      </c>
      <c r="D94" s="362" t="s">
        <v>258</v>
      </c>
      <c r="E94" s="375" t="str">
        <f>VLOOKUP(D94,'Athlete List'!A$2:B$150,2, FALSE)</f>
        <v>ATLK</v>
      </c>
      <c r="F94" s="376" t="s">
        <v>502</v>
      </c>
      <c r="G94" s="375" t="s">
        <v>116</v>
      </c>
      <c r="H94" s="375" t="s">
        <v>116</v>
      </c>
      <c r="I94" s="375" t="s">
        <v>113</v>
      </c>
      <c r="J94" s="375" t="s">
        <v>116</v>
      </c>
      <c r="K94" s="375" t="s">
        <v>117</v>
      </c>
      <c r="L94" s="375"/>
      <c r="M94" s="258">
        <f t="shared" si="8"/>
        <v>12</v>
      </c>
      <c r="N94" s="258">
        <f t="shared" si="6"/>
        <v>12</v>
      </c>
      <c r="O94" s="258" t="str">
        <f t="shared" si="9"/>
        <v>C</v>
      </c>
      <c r="P94" s="117" t="str">
        <f t="shared" si="7"/>
        <v>C</v>
      </c>
      <c r="Q94" s="74" t="s">
        <v>501</v>
      </c>
      <c r="R94" s="73" t="s">
        <v>497</v>
      </c>
    </row>
    <row r="95" spans="1:18">
      <c r="A95" s="373" t="s">
        <v>28</v>
      </c>
      <c r="B95" s="378">
        <v>1</v>
      </c>
      <c r="C95" s="378">
        <v>1</v>
      </c>
      <c r="D95" s="362" t="s">
        <v>310</v>
      </c>
      <c r="E95" s="375" t="str">
        <f>VLOOKUP(D95,'Athlete List'!A$2:B$150,2, FALSE)</f>
        <v>FBT</v>
      </c>
      <c r="F95" s="376" t="s">
        <v>502</v>
      </c>
      <c r="G95" s="375" t="s">
        <v>116</v>
      </c>
      <c r="H95" s="375" t="s">
        <v>116</v>
      </c>
      <c r="I95" s="375" t="s">
        <v>117</v>
      </c>
      <c r="J95" s="375" t="s">
        <v>117</v>
      </c>
      <c r="K95" s="375" t="s">
        <v>117</v>
      </c>
      <c r="L95" s="375"/>
      <c r="M95" s="258">
        <f t="shared" si="8"/>
        <v>12</v>
      </c>
      <c r="N95" s="258">
        <f t="shared" si="6"/>
        <v>12</v>
      </c>
      <c r="O95" s="258" t="str">
        <f t="shared" si="9"/>
        <v>C</v>
      </c>
      <c r="P95" s="117" t="str">
        <f t="shared" si="7"/>
        <v>C</v>
      </c>
      <c r="Q95" s="74" t="s">
        <v>501</v>
      </c>
      <c r="R95" s="73" t="s">
        <v>497</v>
      </c>
    </row>
    <row r="96" spans="1:18">
      <c r="A96" s="373" t="s">
        <v>28</v>
      </c>
      <c r="B96" s="378">
        <v>1</v>
      </c>
      <c r="C96" s="378">
        <v>1</v>
      </c>
      <c r="D96" s="362" t="s">
        <v>419</v>
      </c>
      <c r="E96" s="375" t="str">
        <f>VLOOKUP(D96,'Athlete List'!A$2:B$150,2, FALSE)</f>
        <v>ETIN</v>
      </c>
      <c r="F96" s="376" t="s">
        <v>502</v>
      </c>
      <c r="G96" s="375" t="s">
        <v>116</v>
      </c>
      <c r="H96" s="375" t="s">
        <v>116</v>
      </c>
      <c r="I96" s="375" t="s">
        <v>117</v>
      </c>
      <c r="J96" s="375" t="s">
        <v>117</v>
      </c>
      <c r="K96" s="375" t="s">
        <v>117</v>
      </c>
      <c r="L96" s="375"/>
      <c r="M96" s="258">
        <f t="shared" si="8"/>
        <v>12</v>
      </c>
      <c r="N96" s="258">
        <f t="shared" si="6"/>
        <v>12</v>
      </c>
      <c r="O96" s="258" t="str">
        <f t="shared" si="9"/>
        <v>C</v>
      </c>
      <c r="P96" s="117" t="str">
        <f t="shared" si="7"/>
        <v>C</v>
      </c>
      <c r="Q96" s="74" t="s">
        <v>501</v>
      </c>
      <c r="R96" s="73" t="s">
        <v>497</v>
      </c>
    </row>
    <row r="97" spans="1:18">
      <c r="A97" s="379" t="s">
        <v>28</v>
      </c>
      <c r="B97" s="380">
        <v>2</v>
      </c>
      <c r="C97" s="380">
        <v>2</v>
      </c>
      <c r="D97" s="366" t="s">
        <v>266</v>
      </c>
      <c r="E97" s="382" t="str">
        <f>VLOOKUP(D97,'Athlete List'!A$2:B$150,2, FALSE)</f>
        <v>FBT</v>
      </c>
      <c r="F97" s="383" t="s">
        <v>503</v>
      </c>
      <c r="G97" s="382" t="s">
        <v>117</v>
      </c>
      <c r="H97" s="382" t="s">
        <v>117</v>
      </c>
      <c r="I97" s="382" t="s">
        <v>116</v>
      </c>
      <c r="J97" s="382" t="s">
        <v>117</v>
      </c>
      <c r="K97" s="382" t="s">
        <v>117</v>
      </c>
      <c r="L97" s="382"/>
      <c r="M97" s="258">
        <f t="shared" si="8"/>
        <v>11</v>
      </c>
      <c r="N97" s="258">
        <f t="shared" si="6"/>
        <v>11</v>
      </c>
      <c r="O97" s="258" t="str">
        <f t="shared" si="9"/>
        <v>C</v>
      </c>
      <c r="P97" s="117" t="str">
        <f t="shared" si="7"/>
        <v>C</v>
      </c>
      <c r="Q97" s="74" t="s">
        <v>501</v>
      </c>
      <c r="R97" s="73" t="s">
        <v>497</v>
      </c>
    </row>
    <row r="98" spans="1:18">
      <c r="A98" s="379" t="s">
        <v>28</v>
      </c>
      <c r="B98" s="380">
        <v>2</v>
      </c>
      <c r="C98" s="380">
        <v>2</v>
      </c>
      <c r="D98" s="366" t="s">
        <v>262</v>
      </c>
      <c r="E98" s="382" t="str">
        <f>VLOOKUP(D98,'Athlete List'!A$2:B$150,2, FALSE)</f>
        <v>FBT</v>
      </c>
      <c r="F98" s="383" t="s">
        <v>503</v>
      </c>
      <c r="G98" s="382" t="s">
        <v>117</v>
      </c>
      <c r="H98" s="382" t="s">
        <v>113</v>
      </c>
      <c r="I98" s="382" t="s">
        <v>116</v>
      </c>
      <c r="J98" s="382" t="s">
        <v>117</v>
      </c>
      <c r="K98" s="382" t="s">
        <v>113</v>
      </c>
      <c r="L98" s="382"/>
      <c r="M98" s="258">
        <f t="shared" si="8"/>
        <v>9</v>
      </c>
      <c r="N98" s="258">
        <f t="shared" ref="N98:N129" si="10">IF(ISBLANK(G98),0,VLOOKUP(G98,PreCompValue,2,FALSE))+IF(ISBLANK(H98),0,VLOOKUP(H98,PreCompValue,2,FALSE))+IF(ISBLANK(I98),0,VLOOKUP(I98,PreCompValue,2,FALSE))+IF(ISBLANK(J98),0,VLOOKUP(J98,PreCompValue,2,FALSE))+IF(ISBLANK(K98),0,VLOOKUP(K98,PreCompValue,2,FALSE))+IF(ISBLANK(L98),0,VLOOKUP(L98,PreCompValue,2,FALSE))</f>
        <v>9</v>
      </c>
      <c r="O98" s="258" t="str">
        <f t="shared" si="9"/>
        <v>C</v>
      </c>
      <c r="P98" s="117" t="str">
        <f t="shared" ref="P98:P129" si="11">IF(COUNTA(G98:L98)=4,VLOOKUP(N98,PreComp4Captions,3,TRUE),IF(COUNTA(G98:L98)=5,VLOOKUP(N98,PreComp5Captions,3,TRUE),IF(COUNTA(G98:L98)=6,VLOOKUP(N98,PreComp6Captions,3,TRUE),"")))</f>
        <v>C</v>
      </c>
      <c r="Q98" s="74" t="s">
        <v>501</v>
      </c>
      <c r="R98" s="73" t="s">
        <v>497</v>
      </c>
    </row>
    <row r="99" spans="1:18">
      <c r="A99" s="379" t="s">
        <v>28</v>
      </c>
      <c r="B99" s="380">
        <v>2</v>
      </c>
      <c r="C99" s="380">
        <v>2</v>
      </c>
      <c r="D99" s="366" t="s">
        <v>280</v>
      </c>
      <c r="E99" s="382" t="str">
        <f>VLOOKUP(D99,'Athlete List'!A$2:B$150,2, FALSE)</f>
        <v>ETIN</v>
      </c>
      <c r="F99" s="383" t="s">
        <v>503</v>
      </c>
      <c r="G99" s="382" t="s">
        <v>117</v>
      </c>
      <c r="H99" s="382" t="s">
        <v>117</v>
      </c>
      <c r="I99" s="382" t="s">
        <v>117</v>
      </c>
      <c r="J99" s="382" t="s">
        <v>116</v>
      </c>
      <c r="K99" s="382" t="s">
        <v>113</v>
      </c>
      <c r="L99" s="382"/>
      <c r="M99" s="258">
        <f t="shared" si="8"/>
        <v>10</v>
      </c>
      <c r="N99" s="258">
        <f t="shared" si="10"/>
        <v>10</v>
      </c>
      <c r="O99" s="258" t="str">
        <f t="shared" si="9"/>
        <v>C</v>
      </c>
      <c r="P99" s="117" t="str">
        <f t="shared" si="11"/>
        <v>C</v>
      </c>
      <c r="Q99" s="74" t="s">
        <v>501</v>
      </c>
      <c r="R99" s="73" t="s">
        <v>497</v>
      </c>
    </row>
    <row r="100" spans="1:18">
      <c r="A100" s="379" t="s">
        <v>28</v>
      </c>
      <c r="B100" s="380">
        <v>2</v>
      </c>
      <c r="C100" s="380">
        <v>2</v>
      </c>
      <c r="D100" s="366" t="s">
        <v>421</v>
      </c>
      <c r="E100" s="382" t="str">
        <f>VLOOKUP(D100,'Athlete List'!A$2:B$150,2, FALSE)</f>
        <v>ETIN</v>
      </c>
      <c r="F100" s="383" t="s">
        <v>503</v>
      </c>
      <c r="G100" s="382" t="s">
        <v>113</v>
      </c>
      <c r="H100" s="382" t="s">
        <v>113</v>
      </c>
      <c r="I100" s="382" t="s">
        <v>112</v>
      </c>
      <c r="J100" s="382" t="s">
        <v>117</v>
      </c>
      <c r="K100" s="382" t="s">
        <v>116</v>
      </c>
      <c r="L100" s="382"/>
      <c r="M100" s="258">
        <f t="shared" si="8"/>
        <v>11</v>
      </c>
      <c r="N100" s="258">
        <f t="shared" si="10"/>
        <v>11</v>
      </c>
      <c r="O100" s="258" t="str">
        <f t="shared" si="9"/>
        <v>C</v>
      </c>
      <c r="P100" s="117" t="str">
        <f t="shared" si="11"/>
        <v>C</v>
      </c>
      <c r="Q100" s="74" t="s">
        <v>501</v>
      </c>
      <c r="R100" s="73" t="s">
        <v>497</v>
      </c>
    </row>
    <row r="101" spans="1:18">
      <c r="A101" s="379" t="s">
        <v>28</v>
      </c>
      <c r="B101" s="380">
        <v>2</v>
      </c>
      <c r="C101" s="380">
        <v>2</v>
      </c>
      <c r="D101" s="366" t="s">
        <v>269</v>
      </c>
      <c r="E101" s="382" t="str">
        <f>VLOOKUP(D101,'Athlete List'!A$2:B$150,2, FALSE)</f>
        <v>STAR</v>
      </c>
      <c r="F101" s="383" t="s">
        <v>503</v>
      </c>
      <c r="G101" s="382" t="s">
        <v>113</v>
      </c>
      <c r="H101" s="382" t="s">
        <v>113</v>
      </c>
      <c r="I101" s="382" t="s">
        <v>113</v>
      </c>
      <c r="J101" s="382" t="s">
        <v>113</v>
      </c>
      <c r="K101" s="382" t="s">
        <v>117</v>
      </c>
      <c r="L101" s="382"/>
      <c r="M101" s="258">
        <f t="shared" si="8"/>
        <v>6</v>
      </c>
      <c r="N101" s="258">
        <f t="shared" si="10"/>
        <v>6</v>
      </c>
      <c r="O101" s="258" t="str">
        <f t="shared" si="9"/>
        <v>D</v>
      </c>
      <c r="P101" s="117" t="str">
        <f t="shared" si="11"/>
        <v>D</v>
      </c>
      <c r="Q101" s="74" t="s">
        <v>501</v>
      </c>
      <c r="R101" s="73" t="s">
        <v>497</v>
      </c>
    </row>
    <row r="102" spans="1:18">
      <c r="A102" s="379" t="s">
        <v>28</v>
      </c>
      <c r="B102" s="380">
        <v>2</v>
      </c>
      <c r="C102" s="380">
        <v>2</v>
      </c>
      <c r="D102" s="366" t="s">
        <v>256</v>
      </c>
      <c r="E102" s="382" t="str">
        <f>VLOOKUP(D102,'Athlete List'!A$2:B$150,2, FALSE)</f>
        <v>FBT</v>
      </c>
      <c r="F102" s="383" t="s">
        <v>503</v>
      </c>
      <c r="G102" s="382" t="s">
        <v>117</v>
      </c>
      <c r="H102" s="382" t="s">
        <v>117</v>
      </c>
      <c r="I102" s="382" t="s">
        <v>117</v>
      </c>
      <c r="J102" s="382" t="s">
        <v>113</v>
      </c>
      <c r="K102" s="382" t="s">
        <v>113</v>
      </c>
      <c r="L102" s="382"/>
      <c r="M102" s="258">
        <f t="shared" si="8"/>
        <v>8</v>
      </c>
      <c r="N102" s="258">
        <f t="shared" si="10"/>
        <v>8</v>
      </c>
      <c r="O102" s="258" t="str">
        <f t="shared" si="9"/>
        <v>C</v>
      </c>
      <c r="P102" s="117" t="str">
        <f t="shared" si="11"/>
        <v>C</v>
      </c>
      <c r="Q102" s="74" t="s">
        <v>501</v>
      </c>
      <c r="R102" s="73" t="s">
        <v>497</v>
      </c>
    </row>
    <row r="103" spans="1:18">
      <c r="A103" s="379" t="s">
        <v>28</v>
      </c>
      <c r="B103" s="380">
        <v>2</v>
      </c>
      <c r="C103" s="380">
        <v>2</v>
      </c>
      <c r="D103" s="366" t="s">
        <v>242</v>
      </c>
      <c r="E103" s="382" t="str">
        <f>VLOOKUP(D103,'Athlete List'!A$2:B$150,2, FALSE)</f>
        <v>ATLK</v>
      </c>
      <c r="F103" s="383" t="s">
        <v>503</v>
      </c>
      <c r="G103" s="382" t="s">
        <v>117</v>
      </c>
      <c r="H103" s="382" t="s">
        <v>117</v>
      </c>
      <c r="I103" s="382" t="s">
        <v>117</v>
      </c>
      <c r="J103" s="382" t="s">
        <v>116</v>
      </c>
      <c r="K103" s="382" t="s">
        <v>116</v>
      </c>
      <c r="L103" s="382"/>
      <c r="M103" s="258">
        <f t="shared" si="8"/>
        <v>12</v>
      </c>
      <c r="N103" s="258">
        <f t="shared" si="10"/>
        <v>12</v>
      </c>
      <c r="O103" s="258" t="str">
        <f t="shared" si="9"/>
        <v>C</v>
      </c>
      <c r="P103" s="117" t="str">
        <f t="shared" si="11"/>
        <v>C</v>
      </c>
      <c r="Q103" s="74" t="s">
        <v>501</v>
      </c>
      <c r="R103" s="73" t="s">
        <v>497</v>
      </c>
    </row>
    <row r="104" spans="1:18">
      <c r="A104" s="379" t="s">
        <v>28</v>
      </c>
      <c r="B104" s="380">
        <v>2</v>
      </c>
      <c r="C104" s="380">
        <v>2</v>
      </c>
      <c r="D104" s="366" t="s">
        <v>267</v>
      </c>
      <c r="E104" s="382" t="str">
        <f>VLOOKUP(D104,'Athlete List'!A$2:B$150,2, FALSE)</f>
        <v>FBT</v>
      </c>
      <c r="F104" s="383" t="s">
        <v>503</v>
      </c>
      <c r="G104" s="382" t="s">
        <v>116</v>
      </c>
      <c r="H104" s="382" t="s">
        <v>116</v>
      </c>
      <c r="I104" s="382" t="s">
        <v>117</v>
      </c>
      <c r="J104" s="382" t="s">
        <v>113</v>
      </c>
      <c r="K104" s="382" t="s">
        <v>117</v>
      </c>
      <c r="L104" s="382"/>
      <c r="M104" s="258">
        <f t="shared" si="8"/>
        <v>11</v>
      </c>
      <c r="N104" s="258">
        <f t="shared" si="10"/>
        <v>11</v>
      </c>
      <c r="O104" s="258" t="str">
        <f t="shared" si="9"/>
        <v>C</v>
      </c>
      <c r="P104" s="117" t="str">
        <f t="shared" si="11"/>
        <v>C</v>
      </c>
      <c r="Q104" s="74" t="s">
        <v>501</v>
      </c>
      <c r="R104" s="73" t="s">
        <v>497</v>
      </c>
    </row>
    <row r="105" spans="1:18">
      <c r="A105" s="379" t="s">
        <v>28</v>
      </c>
      <c r="B105" s="380">
        <v>2</v>
      </c>
      <c r="C105" s="380">
        <v>2</v>
      </c>
      <c r="D105" s="366" t="s">
        <v>264</v>
      </c>
      <c r="E105" s="382" t="str">
        <f>VLOOKUP(D105,'Athlete List'!A$2:B$150,2, FALSE)</f>
        <v>ATLK</v>
      </c>
      <c r="F105" s="383" t="s">
        <v>503</v>
      </c>
      <c r="G105" s="382" t="s">
        <v>113</v>
      </c>
      <c r="H105" s="382" t="s">
        <v>116</v>
      </c>
      <c r="I105" s="382" t="s">
        <v>116</v>
      </c>
      <c r="J105" s="382" t="s">
        <v>113</v>
      </c>
      <c r="K105" s="382" t="s">
        <v>117</v>
      </c>
      <c r="L105" s="382"/>
      <c r="M105" s="258">
        <f t="shared" si="8"/>
        <v>10</v>
      </c>
      <c r="N105" s="258">
        <f t="shared" si="10"/>
        <v>10</v>
      </c>
      <c r="O105" s="258" t="str">
        <f t="shared" si="9"/>
        <v>C</v>
      </c>
      <c r="P105" s="117" t="str">
        <f t="shared" si="11"/>
        <v>C</v>
      </c>
      <c r="Q105" s="74" t="s">
        <v>501</v>
      </c>
      <c r="R105" s="73" t="s">
        <v>497</v>
      </c>
    </row>
    <row r="106" spans="1:18">
      <c r="A106" s="379" t="s">
        <v>28</v>
      </c>
      <c r="B106" s="380">
        <v>2</v>
      </c>
      <c r="C106" s="380">
        <v>2</v>
      </c>
      <c r="D106" s="366" t="s">
        <v>278</v>
      </c>
      <c r="E106" s="382" t="str">
        <f>VLOOKUP(D106,'Athlete List'!A$2:B$150,2, FALSE)</f>
        <v>ATLK</v>
      </c>
      <c r="F106" s="383" t="s">
        <v>503</v>
      </c>
      <c r="G106" s="382" t="s">
        <v>117</v>
      </c>
      <c r="H106" s="382" t="s">
        <v>116</v>
      </c>
      <c r="I106" s="382" t="s">
        <v>116</v>
      </c>
      <c r="J106" s="382" t="s">
        <v>113</v>
      </c>
      <c r="K106" s="382" t="s">
        <v>117</v>
      </c>
      <c r="L106" s="382"/>
      <c r="M106" s="258">
        <f t="shared" si="8"/>
        <v>11</v>
      </c>
      <c r="N106" s="258">
        <f t="shared" si="10"/>
        <v>11</v>
      </c>
      <c r="O106" s="258" t="str">
        <f t="shared" si="9"/>
        <v>C</v>
      </c>
      <c r="P106" s="117" t="str">
        <f t="shared" si="11"/>
        <v>C</v>
      </c>
      <c r="Q106" s="74" t="s">
        <v>501</v>
      </c>
      <c r="R106" s="73" t="s">
        <v>497</v>
      </c>
    </row>
    <row r="107" spans="1:18">
      <c r="A107" s="379" t="s">
        <v>28</v>
      </c>
      <c r="B107" s="380">
        <v>2</v>
      </c>
      <c r="C107" s="380">
        <v>2</v>
      </c>
      <c r="D107" s="366" t="s">
        <v>293</v>
      </c>
      <c r="E107" s="382" t="str">
        <f>VLOOKUP(D107,'Athlete List'!A$2:B$150,2, FALSE)</f>
        <v>ETIN</v>
      </c>
      <c r="F107" s="383" t="s">
        <v>503</v>
      </c>
      <c r="G107" s="382" t="s">
        <v>113</v>
      </c>
      <c r="H107" s="382" t="s">
        <v>113</v>
      </c>
      <c r="I107" s="382" t="s">
        <v>113</v>
      </c>
      <c r="J107" s="382" t="s">
        <v>117</v>
      </c>
      <c r="K107" s="382" t="s">
        <v>116</v>
      </c>
      <c r="L107" s="382"/>
      <c r="M107" s="258">
        <f t="shared" si="8"/>
        <v>8</v>
      </c>
      <c r="N107" s="258">
        <f t="shared" si="10"/>
        <v>8</v>
      </c>
      <c r="O107" s="258" t="str">
        <f t="shared" si="9"/>
        <v>C</v>
      </c>
      <c r="P107" s="117" t="str">
        <f t="shared" si="11"/>
        <v>C</v>
      </c>
      <c r="Q107" s="74" t="s">
        <v>501</v>
      </c>
      <c r="R107" s="73" t="s">
        <v>497</v>
      </c>
    </row>
    <row r="108" spans="1:18">
      <c r="A108" s="379" t="s">
        <v>28</v>
      </c>
      <c r="B108" s="380">
        <v>2</v>
      </c>
      <c r="C108" s="380">
        <v>2</v>
      </c>
      <c r="D108" s="366" t="s">
        <v>498</v>
      </c>
      <c r="E108" s="382" t="str">
        <f>VLOOKUP(D108,'Athlete List'!A$2:B$150,2, FALSE)</f>
        <v>ETIN</v>
      </c>
      <c r="F108" s="383" t="s">
        <v>503</v>
      </c>
      <c r="G108" s="382" t="s">
        <v>113</v>
      </c>
      <c r="H108" s="382" t="s">
        <v>113</v>
      </c>
      <c r="I108" s="382" t="s">
        <v>113</v>
      </c>
      <c r="J108" s="382" t="s">
        <v>117</v>
      </c>
      <c r="K108" s="382" t="s">
        <v>117</v>
      </c>
      <c r="L108" s="382"/>
      <c r="M108" s="258">
        <f t="shared" si="8"/>
        <v>7</v>
      </c>
      <c r="N108" s="258">
        <f t="shared" si="10"/>
        <v>7</v>
      </c>
      <c r="O108" s="258" t="str">
        <f t="shared" si="9"/>
        <v>D</v>
      </c>
      <c r="P108" s="117" t="str">
        <f t="shared" si="11"/>
        <v>D</v>
      </c>
      <c r="Q108" s="74" t="s">
        <v>501</v>
      </c>
      <c r="R108" s="73" t="s">
        <v>497</v>
      </c>
    </row>
    <row r="109" spans="1:18">
      <c r="A109" s="373" t="s">
        <v>28</v>
      </c>
      <c r="B109" s="378">
        <v>3</v>
      </c>
      <c r="C109" s="378">
        <v>3</v>
      </c>
      <c r="D109" s="362" t="s">
        <v>244</v>
      </c>
      <c r="E109" s="375" t="str">
        <f>VLOOKUP(D109,'Athlete List'!A$2:B$150,2, FALSE)</f>
        <v>FBT</v>
      </c>
      <c r="F109" s="385" t="s">
        <v>504</v>
      </c>
      <c r="G109" s="375" t="s">
        <v>117</v>
      </c>
      <c r="H109" s="375" t="s">
        <v>117</v>
      </c>
      <c r="I109" s="375" t="s">
        <v>117</v>
      </c>
      <c r="J109" s="375" t="s">
        <v>113</v>
      </c>
      <c r="K109" s="375" t="s">
        <v>117</v>
      </c>
      <c r="L109" s="375"/>
      <c r="M109" s="258">
        <f t="shared" si="8"/>
        <v>9</v>
      </c>
      <c r="N109" s="258">
        <f t="shared" si="10"/>
        <v>9</v>
      </c>
      <c r="O109" s="258" t="str">
        <f t="shared" si="9"/>
        <v>C</v>
      </c>
      <c r="P109" s="117" t="str">
        <f t="shared" si="11"/>
        <v>C</v>
      </c>
      <c r="Q109" s="74" t="s">
        <v>501</v>
      </c>
      <c r="R109" s="73" t="s">
        <v>497</v>
      </c>
    </row>
    <row r="110" spans="1:18">
      <c r="A110" s="373" t="s">
        <v>28</v>
      </c>
      <c r="B110" s="378">
        <v>3</v>
      </c>
      <c r="C110" s="378">
        <v>3</v>
      </c>
      <c r="D110" s="362" t="s">
        <v>249</v>
      </c>
      <c r="E110" s="375" t="str">
        <f>VLOOKUP(D110,'Athlete List'!A$2:B$150,2, FALSE)</f>
        <v>ETIN</v>
      </c>
      <c r="F110" s="385" t="s">
        <v>504</v>
      </c>
      <c r="G110" s="375" t="s">
        <v>117</v>
      </c>
      <c r="H110" s="375" t="s">
        <v>117</v>
      </c>
      <c r="I110" s="375" t="s">
        <v>117</v>
      </c>
      <c r="J110" s="375" t="s">
        <v>117</v>
      </c>
      <c r="K110" s="375" t="s">
        <v>117</v>
      </c>
      <c r="L110" s="375"/>
      <c r="M110" s="258">
        <f t="shared" si="8"/>
        <v>10</v>
      </c>
      <c r="N110" s="258">
        <f t="shared" si="10"/>
        <v>10</v>
      </c>
      <c r="O110" s="258" t="str">
        <f t="shared" si="9"/>
        <v>C</v>
      </c>
      <c r="P110" s="117" t="str">
        <f t="shared" si="11"/>
        <v>C</v>
      </c>
      <c r="Q110" s="74" t="s">
        <v>501</v>
      </c>
      <c r="R110" s="73" t="s">
        <v>497</v>
      </c>
    </row>
    <row r="111" spans="1:18">
      <c r="A111" s="373" t="s">
        <v>28</v>
      </c>
      <c r="B111" s="378">
        <v>3</v>
      </c>
      <c r="C111" s="378">
        <v>3</v>
      </c>
      <c r="D111" s="362" t="s">
        <v>245</v>
      </c>
      <c r="E111" s="375" t="str">
        <f>VLOOKUP(D111,'Athlete List'!A$2:B$150,2, FALSE)</f>
        <v>STAR</v>
      </c>
      <c r="F111" s="385" t="s">
        <v>504</v>
      </c>
      <c r="G111" s="375" t="s">
        <v>117</v>
      </c>
      <c r="H111" s="375" t="s">
        <v>117</v>
      </c>
      <c r="I111" s="375" t="s">
        <v>117</v>
      </c>
      <c r="J111" s="375" t="s">
        <v>117</v>
      </c>
      <c r="K111" s="375" t="s">
        <v>117</v>
      </c>
      <c r="L111" s="375"/>
      <c r="M111" s="258">
        <f t="shared" si="8"/>
        <v>10</v>
      </c>
      <c r="N111" s="258">
        <f t="shared" si="10"/>
        <v>10</v>
      </c>
      <c r="O111" s="258" t="str">
        <f t="shared" si="9"/>
        <v>C</v>
      </c>
      <c r="P111" s="117" t="str">
        <f t="shared" si="11"/>
        <v>C</v>
      </c>
      <c r="Q111" s="74" t="s">
        <v>501</v>
      </c>
      <c r="R111" s="73" t="s">
        <v>497</v>
      </c>
    </row>
    <row r="112" spans="1:18">
      <c r="A112" s="373" t="s">
        <v>28</v>
      </c>
      <c r="B112" s="378">
        <v>3</v>
      </c>
      <c r="C112" s="378">
        <v>3</v>
      </c>
      <c r="D112" s="362" t="s">
        <v>265</v>
      </c>
      <c r="E112" s="375" t="str">
        <f>VLOOKUP(D112,'Athlete List'!A$2:B$150,2, FALSE)</f>
        <v>ETIN</v>
      </c>
      <c r="F112" s="385" t="s">
        <v>504</v>
      </c>
      <c r="G112" s="375" t="s">
        <v>117</v>
      </c>
      <c r="H112" s="375" t="s">
        <v>117</v>
      </c>
      <c r="I112" s="375" t="s">
        <v>117</v>
      </c>
      <c r="J112" s="375" t="s">
        <v>113</v>
      </c>
      <c r="K112" s="375" t="s">
        <v>113</v>
      </c>
      <c r="L112" s="375"/>
      <c r="M112" s="258">
        <f t="shared" si="8"/>
        <v>8</v>
      </c>
      <c r="N112" s="258">
        <f t="shared" si="10"/>
        <v>8</v>
      </c>
      <c r="O112" s="258" t="str">
        <f t="shared" si="9"/>
        <v>C</v>
      </c>
      <c r="P112" s="117" t="str">
        <f t="shared" si="11"/>
        <v>C</v>
      </c>
      <c r="Q112" s="74" t="s">
        <v>501</v>
      </c>
      <c r="R112" s="73" t="s">
        <v>497</v>
      </c>
    </row>
    <row r="113" spans="1:18">
      <c r="A113" s="373" t="s">
        <v>28</v>
      </c>
      <c r="B113" s="378">
        <v>3</v>
      </c>
      <c r="C113" s="378">
        <v>3</v>
      </c>
      <c r="D113" s="362" t="s">
        <v>261</v>
      </c>
      <c r="E113" s="375" t="str">
        <f>VLOOKUP(D113,'Athlete List'!A$2:B$150,2, FALSE)</f>
        <v>ATLK</v>
      </c>
      <c r="F113" s="385" t="s">
        <v>504</v>
      </c>
      <c r="G113" s="375" t="s">
        <v>117</v>
      </c>
      <c r="H113" s="375" t="s">
        <v>117</v>
      </c>
      <c r="I113" s="375" t="s">
        <v>117</v>
      </c>
      <c r="J113" s="375" t="s">
        <v>117</v>
      </c>
      <c r="K113" s="375" t="s">
        <v>117</v>
      </c>
      <c r="L113" s="375"/>
      <c r="M113" s="258">
        <f t="shared" si="8"/>
        <v>10</v>
      </c>
      <c r="N113" s="258">
        <f t="shared" si="10"/>
        <v>10</v>
      </c>
      <c r="O113" s="258" t="str">
        <f t="shared" si="9"/>
        <v>C</v>
      </c>
      <c r="P113" s="117" t="str">
        <f t="shared" si="11"/>
        <v>C</v>
      </c>
      <c r="Q113" s="74" t="s">
        <v>501</v>
      </c>
      <c r="R113" s="73" t="s">
        <v>497</v>
      </c>
    </row>
    <row r="114" spans="1:18">
      <c r="A114" s="373" t="s">
        <v>28</v>
      </c>
      <c r="B114" s="378">
        <v>3</v>
      </c>
      <c r="C114" s="378">
        <v>3</v>
      </c>
      <c r="D114" s="362" t="s">
        <v>291</v>
      </c>
      <c r="E114" s="375" t="str">
        <f>VLOOKUP(D114,'Athlete List'!A$2:B$150,2, FALSE)</f>
        <v>ATLK</v>
      </c>
      <c r="F114" s="385" t="s">
        <v>504</v>
      </c>
      <c r="G114" s="375" t="s">
        <v>116</v>
      </c>
      <c r="H114" s="375" t="s">
        <v>116</v>
      </c>
      <c r="I114" s="375" t="s">
        <v>116</v>
      </c>
      <c r="J114" s="375" t="s">
        <v>116</v>
      </c>
      <c r="K114" s="375" t="s">
        <v>116</v>
      </c>
      <c r="L114" s="375"/>
      <c r="M114" s="258">
        <f t="shared" si="8"/>
        <v>15</v>
      </c>
      <c r="N114" s="258">
        <f t="shared" si="10"/>
        <v>15</v>
      </c>
      <c r="O114" s="258" t="str">
        <f t="shared" si="9"/>
        <v>B</v>
      </c>
      <c r="P114" s="117" t="str">
        <f t="shared" si="11"/>
        <v>B</v>
      </c>
      <c r="Q114" s="74" t="s">
        <v>501</v>
      </c>
      <c r="R114" s="73" t="s">
        <v>497</v>
      </c>
    </row>
    <row r="115" spans="1:18">
      <c r="A115" s="373" t="s">
        <v>28</v>
      </c>
      <c r="B115" s="378">
        <v>3</v>
      </c>
      <c r="C115" s="378">
        <v>3</v>
      </c>
      <c r="D115" s="362" t="s">
        <v>300</v>
      </c>
      <c r="E115" s="375" t="str">
        <f>VLOOKUP(D115,'Athlete List'!A$2:B$150,2, FALSE)</f>
        <v>ATLK</v>
      </c>
      <c r="F115" s="385" t="s">
        <v>504</v>
      </c>
      <c r="G115" s="375" t="s">
        <v>117</v>
      </c>
      <c r="H115" s="375" t="s">
        <v>117</v>
      </c>
      <c r="I115" s="375" t="s">
        <v>116</v>
      </c>
      <c r="J115" s="375" t="s">
        <v>117</v>
      </c>
      <c r="K115" s="375" t="s">
        <v>117</v>
      </c>
      <c r="L115" s="375"/>
      <c r="M115" s="258">
        <f t="shared" si="8"/>
        <v>11</v>
      </c>
      <c r="N115" s="258">
        <f t="shared" si="10"/>
        <v>11</v>
      </c>
      <c r="O115" s="258" t="str">
        <f t="shared" si="9"/>
        <v>C</v>
      </c>
      <c r="P115" s="117" t="str">
        <f t="shared" si="11"/>
        <v>C</v>
      </c>
      <c r="Q115" s="74" t="s">
        <v>501</v>
      </c>
      <c r="R115" s="73" t="s">
        <v>497</v>
      </c>
    </row>
    <row r="116" spans="1:18">
      <c r="A116" s="373" t="s">
        <v>28</v>
      </c>
      <c r="B116" s="378">
        <v>3</v>
      </c>
      <c r="C116" s="378">
        <v>3</v>
      </c>
      <c r="D116" s="362" t="s">
        <v>274</v>
      </c>
      <c r="E116" s="375" t="str">
        <f>VLOOKUP(D116,'Athlete List'!A$2:B$150,2, FALSE)</f>
        <v>ETIN</v>
      </c>
      <c r="F116" s="385" t="s">
        <v>504</v>
      </c>
      <c r="G116" s="375" t="s">
        <v>117</v>
      </c>
      <c r="H116" s="375" t="s">
        <v>116</v>
      </c>
      <c r="I116" s="375" t="s">
        <v>116</v>
      </c>
      <c r="J116" s="375" t="s">
        <v>117</v>
      </c>
      <c r="K116" s="375" t="s">
        <v>117</v>
      </c>
      <c r="L116" s="375"/>
      <c r="M116" s="258">
        <f t="shared" si="8"/>
        <v>12</v>
      </c>
      <c r="N116" s="258">
        <f t="shared" si="10"/>
        <v>12</v>
      </c>
      <c r="O116" s="258" t="str">
        <f t="shared" si="9"/>
        <v>C</v>
      </c>
      <c r="P116" s="117" t="str">
        <f t="shared" si="11"/>
        <v>C</v>
      </c>
      <c r="Q116" s="74" t="s">
        <v>501</v>
      </c>
      <c r="R116" s="73" t="s">
        <v>497</v>
      </c>
    </row>
    <row r="117" spans="1:18">
      <c r="A117" s="373" t="s">
        <v>28</v>
      </c>
      <c r="B117" s="378">
        <v>3</v>
      </c>
      <c r="C117" s="378">
        <v>3</v>
      </c>
      <c r="D117" s="362" t="s">
        <v>240</v>
      </c>
      <c r="E117" s="375" t="str">
        <f>VLOOKUP(D117,'Athlete List'!A$2:B$150,2, FALSE)</f>
        <v>STAR</v>
      </c>
      <c r="F117" s="385" t="s">
        <v>504</v>
      </c>
      <c r="G117" s="375" t="s">
        <v>117</v>
      </c>
      <c r="H117" s="375" t="s">
        <v>117</v>
      </c>
      <c r="I117" s="375" t="s">
        <v>117</v>
      </c>
      <c r="J117" s="375" t="s">
        <v>117</v>
      </c>
      <c r="K117" s="375" t="s">
        <v>117</v>
      </c>
      <c r="L117" s="375"/>
      <c r="M117" s="258">
        <f t="shared" si="8"/>
        <v>10</v>
      </c>
      <c r="N117" s="258">
        <f t="shared" si="10"/>
        <v>10</v>
      </c>
      <c r="O117" s="258" t="str">
        <f t="shared" si="9"/>
        <v>C</v>
      </c>
      <c r="P117" s="117" t="str">
        <f t="shared" si="11"/>
        <v>C</v>
      </c>
      <c r="Q117" s="74" t="s">
        <v>501</v>
      </c>
      <c r="R117" s="73" t="s">
        <v>497</v>
      </c>
    </row>
    <row r="118" spans="1:18">
      <c r="A118" s="373" t="s">
        <v>28</v>
      </c>
      <c r="B118" s="378">
        <v>3</v>
      </c>
      <c r="C118" s="378">
        <v>3</v>
      </c>
      <c r="D118" s="362" t="s">
        <v>252</v>
      </c>
      <c r="E118" s="375" t="str">
        <f>VLOOKUP(D118,'Athlete List'!A$2:B$150,2, FALSE)</f>
        <v>ETIN</v>
      </c>
      <c r="F118" s="385" t="s">
        <v>504</v>
      </c>
      <c r="G118" s="375" t="s">
        <v>113</v>
      </c>
      <c r="H118" s="375" t="s">
        <v>113</v>
      </c>
      <c r="I118" s="375" t="s">
        <v>113</v>
      </c>
      <c r="J118" s="375" t="s">
        <v>113</v>
      </c>
      <c r="K118" s="375" t="s">
        <v>117</v>
      </c>
      <c r="L118" s="375"/>
      <c r="M118" s="258">
        <f t="shared" si="8"/>
        <v>6</v>
      </c>
      <c r="N118" s="258">
        <f t="shared" si="10"/>
        <v>6</v>
      </c>
      <c r="O118" s="258" t="str">
        <f t="shared" si="9"/>
        <v>D</v>
      </c>
      <c r="P118" s="117" t="str">
        <f t="shared" si="11"/>
        <v>D</v>
      </c>
      <c r="Q118" s="74" t="s">
        <v>501</v>
      </c>
      <c r="R118" s="73" t="s">
        <v>497</v>
      </c>
    </row>
    <row r="119" spans="1:18">
      <c r="A119" s="373" t="s">
        <v>28</v>
      </c>
      <c r="B119" s="378">
        <v>3</v>
      </c>
      <c r="C119" s="378">
        <v>3</v>
      </c>
      <c r="D119" s="362" t="s">
        <v>276</v>
      </c>
      <c r="E119" s="375" t="str">
        <f>VLOOKUP(D119,'Athlete List'!A$2:B$150,2, FALSE)</f>
        <v>ATLK</v>
      </c>
      <c r="F119" s="385" t="s">
        <v>504</v>
      </c>
      <c r="G119" s="375" t="s">
        <v>116</v>
      </c>
      <c r="H119" s="375" t="s">
        <v>116</v>
      </c>
      <c r="I119" s="375" t="s">
        <v>112</v>
      </c>
      <c r="J119" s="375" t="s">
        <v>117</v>
      </c>
      <c r="K119" s="375" t="s">
        <v>116</v>
      </c>
      <c r="L119" s="375"/>
      <c r="M119" s="258">
        <f t="shared" si="8"/>
        <v>15</v>
      </c>
      <c r="N119" s="258">
        <f t="shared" si="10"/>
        <v>15</v>
      </c>
      <c r="O119" s="258" t="str">
        <f t="shared" si="9"/>
        <v>B</v>
      </c>
      <c r="P119" s="117" t="str">
        <f t="shared" si="11"/>
        <v>B</v>
      </c>
      <c r="Q119" s="74" t="s">
        <v>501</v>
      </c>
      <c r="R119" s="73" t="s">
        <v>497</v>
      </c>
    </row>
    <row r="120" spans="1:18">
      <c r="A120" s="373" t="s">
        <v>28</v>
      </c>
      <c r="B120" s="378">
        <v>3</v>
      </c>
      <c r="C120" s="378">
        <v>3</v>
      </c>
      <c r="D120" s="362" t="s">
        <v>260</v>
      </c>
      <c r="E120" s="375" t="str">
        <f>VLOOKUP(D120,'Athlete List'!A$2:B$150,2, FALSE)</f>
        <v>FBT</v>
      </c>
      <c r="F120" s="385" t="s">
        <v>504</v>
      </c>
      <c r="G120" s="375" t="s">
        <v>116</v>
      </c>
      <c r="H120" s="375" t="s">
        <v>112</v>
      </c>
      <c r="I120" s="375" t="s">
        <v>112</v>
      </c>
      <c r="J120" s="375" t="s">
        <v>116</v>
      </c>
      <c r="K120" s="375" t="s">
        <v>112</v>
      </c>
      <c r="L120" s="375"/>
      <c r="M120" s="258">
        <f t="shared" si="8"/>
        <v>18</v>
      </c>
      <c r="N120" s="258">
        <f t="shared" si="10"/>
        <v>18</v>
      </c>
      <c r="O120" s="258" t="str">
        <f t="shared" si="9"/>
        <v>A</v>
      </c>
      <c r="P120" s="117" t="str">
        <f t="shared" si="11"/>
        <v>A</v>
      </c>
      <c r="Q120" s="74" t="s">
        <v>501</v>
      </c>
      <c r="R120" s="73" t="s">
        <v>497</v>
      </c>
    </row>
    <row r="121" spans="1:18">
      <c r="A121" s="379" t="s">
        <v>29</v>
      </c>
      <c r="B121" s="380">
        <v>1</v>
      </c>
      <c r="C121" s="380">
        <v>1</v>
      </c>
      <c r="D121" s="366" t="s">
        <v>288</v>
      </c>
      <c r="E121" s="382" t="str">
        <f>VLOOKUP(D121,'Athlete List'!A$2:B$150,2, FALSE)</f>
        <v>ATLK</v>
      </c>
      <c r="F121" s="383" t="s">
        <v>502</v>
      </c>
      <c r="G121" s="382" t="s">
        <v>112</v>
      </c>
      <c r="H121" s="382" t="s">
        <v>112</v>
      </c>
      <c r="I121" s="382" t="s">
        <v>116</v>
      </c>
      <c r="J121" s="382" t="s">
        <v>116</v>
      </c>
      <c r="K121" s="382" t="s">
        <v>112</v>
      </c>
      <c r="L121" s="382" t="s">
        <v>112</v>
      </c>
      <c r="M121" s="258">
        <f t="shared" si="8"/>
        <v>22</v>
      </c>
      <c r="N121" s="258">
        <f t="shared" si="10"/>
        <v>22</v>
      </c>
      <c r="O121" s="258" t="str">
        <f t="shared" si="9"/>
        <v>A</v>
      </c>
      <c r="P121" s="117" t="str">
        <f t="shared" si="11"/>
        <v>A</v>
      </c>
      <c r="Q121" s="74" t="s">
        <v>501</v>
      </c>
      <c r="R121" s="73" t="s">
        <v>497</v>
      </c>
    </row>
    <row r="122" spans="1:18">
      <c r="A122" s="379" t="s">
        <v>29</v>
      </c>
      <c r="B122" s="380">
        <v>1</v>
      </c>
      <c r="C122" s="380">
        <v>1</v>
      </c>
      <c r="D122" s="366" t="s">
        <v>282</v>
      </c>
      <c r="E122" s="382" t="str">
        <f>VLOOKUP(D122,'Athlete List'!A$2:B$150,2, FALSE)</f>
        <v>ETIN</v>
      </c>
      <c r="F122" s="383" t="s">
        <v>502</v>
      </c>
      <c r="G122" s="382" t="s">
        <v>116</v>
      </c>
      <c r="H122" s="382" t="s">
        <v>116</v>
      </c>
      <c r="I122" s="382" t="s">
        <v>117</v>
      </c>
      <c r="J122" s="382" t="s">
        <v>117</v>
      </c>
      <c r="K122" s="382" t="s">
        <v>117</v>
      </c>
      <c r="L122" s="382" t="s">
        <v>117</v>
      </c>
      <c r="M122" s="258">
        <f t="shared" si="8"/>
        <v>14</v>
      </c>
      <c r="N122" s="258">
        <f t="shared" si="10"/>
        <v>14</v>
      </c>
      <c r="O122" s="258" t="str">
        <f t="shared" si="9"/>
        <v>C</v>
      </c>
      <c r="P122" s="117" t="str">
        <f t="shared" si="11"/>
        <v>C</v>
      </c>
      <c r="Q122" s="74" t="s">
        <v>501</v>
      </c>
      <c r="R122" s="73" t="s">
        <v>497</v>
      </c>
    </row>
    <row r="123" spans="1:18">
      <c r="A123" s="388" t="s">
        <v>29</v>
      </c>
      <c r="B123" s="389">
        <v>2</v>
      </c>
      <c r="C123" s="389">
        <v>2</v>
      </c>
      <c r="D123" s="390" t="s">
        <v>284</v>
      </c>
      <c r="E123" s="391" t="str">
        <f>VLOOKUP(D123,'Athlete List'!A$2:B$150,2, FALSE)</f>
        <v>ETIN</v>
      </c>
      <c r="F123" s="392" t="s">
        <v>503</v>
      </c>
      <c r="G123" s="391" t="s">
        <v>117</v>
      </c>
      <c r="H123" s="391" t="s">
        <v>117</v>
      </c>
      <c r="I123" s="391" t="s">
        <v>117</v>
      </c>
      <c r="J123" s="391" t="s">
        <v>117</v>
      </c>
      <c r="K123" s="391" t="s">
        <v>117</v>
      </c>
      <c r="L123" s="391" t="s">
        <v>116</v>
      </c>
      <c r="M123" s="258">
        <f t="shared" si="8"/>
        <v>13</v>
      </c>
      <c r="N123" s="258">
        <f t="shared" si="10"/>
        <v>13</v>
      </c>
      <c r="O123" s="258" t="str">
        <f t="shared" si="9"/>
        <v>C</v>
      </c>
      <c r="P123" s="117" t="str">
        <f t="shared" si="11"/>
        <v>C</v>
      </c>
      <c r="Q123" s="74" t="s">
        <v>501</v>
      </c>
      <c r="R123" s="73" t="s">
        <v>497</v>
      </c>
    </row>
    <row r="124" spans="1:18">
      <c r="A124" s="379" t="s">
        <v>29</v>
      </c>
      <c r="B124" s="380">
        <v>3</v>
      </c>
      <c r="C124" s="380">
        <v>3</v>
      </c>
      <c r="D124" s="366" t="s">
        <v>275</v>
      </c>
      <c r="E124" s="382" t="str">
        <f>VLOOKUP(D124,'Athlete List'!A$2:B$150,2, FALSE)</f>
        <v>ETIN</v>
      </c>
      <c r="F124" s="383" t="s">
        <v>504</v>
      </c>
      <c r="G124" s="382" t="s">
        <v>116</v>
      </c>
      <c r="H124" s="382" t="s">
        <v>117</v>
      </c>
      <c r="I124" s="382" t="s">
        <v>117</v>
      </c>
      <c r="J124" s="382" t="s">
        <v>117</v>
      </c>
      <c r="K124" s="382" t="s">
        <v>117</v>
      </c>
      <c r="L124" s="382" t="s">
        <v>116</v>
      </c>
      <c r="M124" s="258">
        <f t="shared" si="8"/>
        <v>14</v>
      </c>
      <c r="N124" s="258">
        <f t="shared" si="10"/>
        <v>14</v>
      </c>
      <c r="O124" s="258" t="str">
        <f t="shared" si="9"/>
        <v>C</v>
      </c>
      <c r="P124" s="117" t="str">
        <f t="shared" si="11"/>
        <v>C</v>
      </c>
      <c r="Q124" s="74" t="s">
        <v>501</v>
      </c>
      <c r="R124" s="73" t="s">
        <v>497</v>
      </c>
    </row>
    <row r="125" spans="1:18">
      <c r="A125" s="379" t="s">
        <v>29</v>
      </c>
      <c r="B125" s="380">
        <v>3</v>
      </c>
      <c r="C125" s="380">
        <v>3</v>
      </c>
      <c r="D125" s="366" t="s">
        <v>286</v>
      </c>
      <c r="E125" s="382" t="str">
        <f>VLOOKUP(D125,'Athlete List'!A$2:B$150,2, FALSE)</f>
        <v>ATLK</v>
      </c>
      <c r="F125" s="383" t="s">
        <v>504</v>
      </c>
      <c r="G125" s="382" t="s">
        <v>116</v>
      </c>
      <c r="H125" s="382" t="s">
        <v>116</v>
      </c>
      <c r="I125" s="382" t="s">
        <v>112</v>
      </c>
      <c r="J125" s="382" t="s">
        <v>116</v>
      </c>
      <c r="K125" s="382" t="s">
        <v>112</v>
      </c>
      <c r="L125" s="382" t="s">
        <v>116</v>
      </c>
      <c r="M125" s="258">
        <f t="shared" si="8"/>
        <v>20</v>
      </c>
      <c r="N125" s="258">
        <f t="shared" si="10"/>
        <v>20</v>
      </c>
      <c r="O125" s="258" t="str">
        <f t="shared" si="9"/>
        <v>B</v>
      </c>
      <c r="P125" s="117" t="str">
        <f t="shared" si="11"/>
        <v>B</v>
      </c>
      <c r="Q125" s="74" t="s">
        <v>501</v>
      </c>
      <c r="R125" s="73" t="s">
        <v>497</v>
      </c>
    </row>
    <row r="126" spans="1:18">
      <c r="A126" s="373" t="s">
        <v>30</v>
      </c>
      <c r="B126" s="378">
        <v>1</v>
      </c>
      <c r="C126" s="378">
        <v>1</v>
      </c>
      <c r="D126" s="362" t="s">
        <v>245</v>
      </c>
      <c r="E126" s="375" t="str">
        <f>VLOOKUP(D126,'Athlete List'!A$2:B$150,2, FALSE)</f>
        <v>STAR</v>
      </c>
      <c r="F126" s="385" t="s">
        <v>502</v>
      </c>
      <c r="G126" s="375" t="s">
        <v>117</v>
      </c>
      <c r="H126" s="375" t="s">
        <v>117</v>
      </c>
      <c r="I126" s="375" t="s">
        <v>113</v>
      </c>
      <c r="J126" s="375" t="s">
        <v>117</v>
      </c>
      <c r="K126" s="375"/>
      <c r="L126" s="375"/>
      <c r="M126" s="258">
        <f t="shared" si="8"/>
        <v>7</v>
      </c>
      <c r="N126" s="258">
        <f t="shared" si="10"/>
        <v>7</v>
      </c>
      <c r="O126" s="258" t="str">
        <f t="shared" si="9"/>
        <v>C</v>
      </c>
      <c r="P126" s="117" t="str">
        <f t="shared" si="11"/>
        <v>C</v>
      </c>
      <c r="Q126" s="74" t="s">
        <v>501</v>
      </c>
      <c r="R126" s="73" t="s">
        <v>497</v>
      </c>
    </row>
    <row r="127" spans="1:18">
      <c r="A127" s="373" t="s">
        <v>30</v>
      </c>
      <c r="B127" s="378">
        <v>1</v>
      </c>
      <c r="C127" s="378">
        <v>1</v>
      </c>
      <c r="D127" s="362" t="s">
        <v>291</v>
      </c>
      <c r="E127" s="375" t="str">
        <f>VLOOKUP(D127,'Athlete List'!A$2:B$150,2, FALSE)</f>
        <v>ATLK</v>
      </c>
      <c r="F127" s="385" t="s">
        <v>502</v>
      </c>
      <c r="G127" s="375" t="s">
        <v>116</v>
      </c>
      <c r="H127" s="375" t="s">
        <v>116</v>
      </c>
      <c r="I127" s="375" t="s">
        <v>117</v>
      </c>
      <c r="J127" s="375" t="s">
        <v>116</v>
      </c>
      <c r="K127" s="375"/>
      <c r="L127" s="375"/>
      <c r="M127" s="258">
        <f t="shared" si="8"/>
        <v>11</v>
      </c>
      <c r="N127" s="258">
        <f t="shared" si="10"/>
        <v>11</v>
      </c>
      <c r="O127" s="258" t="str">
        <f t="shared" si="9"/>
        <v>B</v>
      </c>
      <c r="P127" s="117" t="str">
        <f t="shared" si="11"/>
        <v>B</v>
      </c>
      <c r="Q127" s="74" t="s">
        <v>501</v>
      </c>
      <c r="R127" s="73" t="s">
        <v>497</v>
      </c>
    </row>
    <row r="128" spans="1:18">
      <c r="A128" s="379" t="s">
        <v>30</v>
      </c>
      <c r="B128" s="380">
        <v>2</v>
      </c>
      <c r="C128" s="380">
        <v>2</v>
      </c>
      <c r="D128" s="384" t="s">
        <v>276</v>
      </c>
      <c r="E128" s="382" t="str">
        <f>VLOOKUP(D128,'Athlete List'!A$2:B$150,2, FALSE)</f>
        <v>ATLK</v>
      </c>
      <c r="F128" s="383" t="s">
        <v>503</v>
      </c>
      <c r="G128" s="382" t="s">
        <v>116</v>
      </c>
      <c r="H128" s="382" t="s">
        <v>117</v>
      </c>
      <c r="I128" s="382" t="s">
        <v>116</v>
      </c>
      <c r="J128" s="382" t="s">
        <v>112</v>
      </c>
      <c r="K128" s="382"/>
      <c r="L128" s="382"/>
      <c r="M128" s="258">
        <f t="shared" si="8"/>
        <v>12</v>
      </c>
      <c r="N128" s="258">
        <f t="shared" si="10"/>
        <v>12</v>
      </c>
      <c r="O128" s="258" t="str">
        <f t="shared" si="9"/>
        <v>B</v>
      </c>
      <c r="P128" s="117" t="str">
        <f t="shared" si="11"/>
        <v>B</v>
      </c>
      <c r="Q128" s="74" t="s">
        <v>501</v>
      </c>
      <c r="R128" s="73" t="s">
        <v>497</v>
      </c>
    </row>
    <row r="129" spans="1:18">
      <c r="A129" s="379" t="s">
        <v>30</v>
      </c>
      <c r="B129" s="380">
        <v>2</v>
      </c>
      <c r="C129" s="380">
        <v>2</v>
      </c>
      <c r="D129" s="384" t="s">
        <v>288</v>
      </c>
      <c r="E129" s="382" t="str">
        <f>VLOOKUP(D129,'Athlete List'!A$2:B$150,2, FALSE)</f>
        <v>ATLK</v>
      </c>
      <c r="F129" s="383" t="s">
        <v>503</v>
      </c>
      <c r="G129" s="382" t="s">
        <v>117</v>
      </c>
      <c r="H129" s="382" t="s">
        <v>117</v>
      </c>
      <c r="I129" s="382" t="s">
        <v>117</v>
      </c>
      <c r="J129" s="382" t="s">
        <v>116</v>
      </c>
      <c r="K129" s="382"/>
      <c r="L129" s="382"/>
      <c r="M129" s="258">
        <f t="shared" si="8"/>
        <v>9</v>
      </c>
      <c r="N129" s="258">
        <f t="shared" si="10"/>
        <v>9</v>
      </c>
      <c r="O129" s="258" t="str">
        <f t="shared" si="9"/>
        <v>C</v>
      </c>
      <c r="P129" s="117" t="str">
        <f t="shared" si="11"/>
        <v>C</v>
      </c>
      <c r="Q129" s="74" t="s">
        <v>501</v>
      </c>
      <c r="R129" s="73" t="s">
        <v>497</v>
      </c>
    </row>
    <row r="130" spans="1:18">
      <c r="A130" s="373" t="s">
        <v>30</v>
      </c>
      <c r="B130" s="378">
        <v>3</v>
      </c>
      <c r="C130" s="378">
        <v>3</v>
      </c>
      <c r="D130" s="371" t="s">
        <v>278</v>
      </c>
      <c r="E130" s="375" t="str">
        <f>VLOOKUP(D130,'Athlete List'!A$2:B$150,2, FALSE)</f>
        <v>ATLK</v>
      </c>
      <c r="F130" s="385" t="s">
        <v>504</v>
      </c>
      <c r="G130" s="375" t="s">
        <v>116</v>
      </c>
      <c r="H130" s="375" t="s">
        <v>116</v>
      </c>
      <c r="I130" s="375" t="s">
        <v>116</v>
      </c>
      <c r="J130" s="375" t="s">
        <v>116</v>
      </c>
      <c r="K130" s="375"/>
      <c r="L130" s="375"/>
      <c r="M130" s="258">
        <f t="shared" si="8"/>
        <v>12</v>
      </c>
      <c r="N130" s="258">
        <f t="shared" ref="N130:N142" si="12">IF(ISBLANK(G130),0,VLOOKUP(G130,PreCompValue,2,FALSE))+IF(ISBLANK(H130),0,VLOOKUP(H130,PreCompValue,2,FALSE))+IF(ISBLANK(I130),0,VLOOKUP(I130,PreCompValue,2,FALSE))+IF(ISBLANK(J130),0,VLOOKUP(J130,PreCompValue,2,FALSE))+IF(ISBLANK(K130),0,VLOOKUP(K130,PreCompValue,2,FALSE))+IF(ISBLANK(L130),0,VLOOKUP(L130,PreCompValue,2,FALSE))</f>
        <v>12</v>
      </c>
      <c r="O130" s="258" t="str">
        <f t="shared" si="9"/>
        <v>B</v>
      </c>
      <c r="P130" s="117" t="str">
        <f t="shared" ref="P130:P142" si="13">IF(COUNTA(G130:L130)=4,VLOOKUP(N130,PreComp4Captions,3,TRUE),IF(COUNTA(G130:L130)=5,VLOOKUP(N130,PreComp5Captions,3,TRUE),IF(COUNTA(G130:L130)=6,VLOOKUP(N130,PreComp6Captions,3,TRUE),"")))</f>
        <v>B</v>
      </c>
      <c r="Q130" s="74" t="s">
        <v>501</v>
      </c>
      <c r="R130" s="73" t="s">
        <v>497</v>
      </c>
    </row>
    <row r="131" spans="1:18">
      <c r="A131" s="373" t="s">
        <v>31</v>
      </c>
      <c r="B131" s="378">
        <v>3</v>
      </c>
      <c r="C131" s="378">
        <v>3</v>
      </c>
      <c r="D131" s="373" t="s">
        <v>286</v>
      </c>
      <c r="E131" s="375" t="str">
        <f>VLOOKUP(D131,'Athlete List'!A$2:B$150,2, FALSE)</f>
        <v>ATLK</v>
      </c>
      <c r="F131" s="373" t="s">
        <v>504</v>
      </c>
      <c r="G131" s="375" t="s">
        <v>112</v>
      </c>
      <c r="H131" s="375" t="s">
        <v>116</v>
      </c>
      <c r="I131" s="375" t="s">
        <v>112</v>
      </c>
      <c r="J131" s="375" t="s">
        <v>112</v>
      </c>
      <c r="K131" s="375"/>
      <c r="L131" s="375"/>
      <c r="M131" s="258">
        <f t="shared" ref="M131:M142" si="14">N131</f>
        <v>15</v>
      </c>
      <c r="N131" s="258">
        <f t="shared" si="12"/>
        <v>15</v>
      </c>
      <c r="O131" s="258" t="str">
        <f t="shared" ref="O131:O142" si="15">P131</f>
        <v>A</v>
      </c>
      <c r="P131" s="117" t="str">
        <f t="shared" si="13"/>
        <v>A</v>
      </c>
      <c r="Q131" s="74" t="s">
        <v>501</v>
      </c>
      <c r="R131" s="73" t="s">
        <v>497</v>
      </c>
    </row>
    <row r="132" spans="1:18">
      <c r="A132" s="379" t="s">
        <v>25</v>
      </c>
      <c r="B132" s="380">
        <v>1</v>
      </c>
      <c r="C132" s="380">
        <v>1</v>
      </c>
      <c r="D132" s="379" t="s">
        <v>286</v>
      </c>
      <c r="E132" s="382" t="str">
        <f>VLOOKUP(D132,'Athlete List'!A$2:B$150,2, FALSE)</f>
        <v>ATLK</v>
      </c>
      <c r="F132" s="379" t="s">
        <v>502</v>
      </c>
      <c r="G132" s="382" t="s">
        <v>116</v>
      </c>
      <c r="H132" s="382" t="s">
        <v>116</v>
      </c>
      <c r="I132" s="382" t="s">
        <v>116</v>
      </c>
      <c r="J132" s="382" t="s">
        <v>112</v>
      </c>
      <c r="K132" s="382"/>
      <c r="L132" s="382"/>
      <c r="M132" s="258">
        <f t="shared" si="14"/>
        <v>13</v>
      </c>
      <c r="N132" s="258">
        <f t="shared" si="12"/>
        <v>13</v>
      </c>
      <c r="O132" s="258" t="str">
        <f t="shared" si="15"/>
        <v>B</v>
      </c>
      <c r="P132" s="117" t="str">
        <f t="shared" si="13"/>
        <v>B</v>
      </c>
      <c r="Q132" s="74" t="s">
        <v>501</v>
      </c>
      <c r="R132" s="73" t="s">
        <v>497</v>
      </c>
    </row>
    <row r="133" spans="1:18">
      <c r="A133" s="379" t="s">
        <v>62</v>
      </c>
      <c r="B133" s="380">
        <v>1</v>
      </c>
      <c r="C133" s="380">
        <v>1</v>
      </c>
      <c r="D133" s="379" t="s">
        <v>262</v>
      </c>
      <c r="E133" s="382" t="str">
        <f>VLOOKUP(D133,'Athlete List'!A$2:B$150,2, FALSE)</f>
        <v>FBT</v>
      </c>
      <c r="F133" s="379" t="s">
        <v>502</v>
      </c>
      <c r="G133" s="382" t="s">
        <v>117</v>
      </c>
      <c r="H133" s="382" t="s">
        <v>117</v>
      </c>
      <c r="I133" s="382" t="s">
        <v>117</v>
      </c>
      <c r="J133" s="382" t="s">
        <v>117</v>
      </c>
      <c r="K133" s="382" t="s">
        <v>117</v>
      </c>
      <c r="L133" s="382"/>
      <c r="M133" s="258">
        <f t="shared" si="14"/>
        <v>10</v>
      </c>
      <c r="N133" s="258">
        <f t="shared" si="12"/>
        <v>10</v>
      </c>
      <c r="O133" s="258" t="str">
        <f t="shared" si="15"/>
        <v>C</v>
      </c>
      <c r="P133" s="117" t="str">
        <f t="shared" si="13"/>
        <v>C</v>
      </c>
      <c r="Q133" s="74" t="s">
        <v>501</v>
      </c>
      <c r="R133" s="73" t="s">
        <v>497</v>
      </c>
    </row>
    <row r="134" spans="1:18">
      <c r="A134" s="379" t="s">
        <v>62</v>
      </c>
      <c r="B134" s="380">
        <v>1</v>
      </c>
      <c r="C134" s="380">
        <v>1</v>
      </c>
      <c r="D134" s="379" t="s">
        <v>266</v>
      </c>
      <c r="E134" s="382" t="str">
        <f>VLOOKUP(D134,'Athlete List'!A$2:B$150,2, FALSE)</f>
        <v>FBT</v>
      </c>
      <c r="F134" s="379" t="s">
        <v>502</v>
      </c>
      <c r="G134" s="382" t="s">
        <v>117</v>
      </c>
      <c r="H134" s="382" t="s">
        <v>117</v>
      </c>
      <c r="I134" s="382" t="s">
        <v>117</v>
      </c>
      <c r="J134" s="382" t="s">
        <v>117</v>
      </c>
      <c r="K134" s="382" t="s">
        <v>117</v>
      </c>
      <c r="L134" s="382"/>
      <c r="M134" s="258">
        <f t="shared" si="14"/>
        <v>10</v>
      </c>
      <c r="N134" s="258">
        <f t="shared" si="12"/>
        <v>10</v>
      </c>
      <c r="O134" s="258" t="str">
        <f t="shared" si="15"/>
        <v>C</v>
      </c>
      <c r="P134" s="117" t="str">
        <f t="shared" si="13"/>
        <v>C</v>
      </c>
      <c r="Q134" s="74" t="s">
        <v>501</v>
      </c>
      <c r="R134" s="73" t="s">
        <v>497</v>
      </c>
    </row>
    <row r="135" spans="1:18">
      <c r="A135" s="379" t="s">
        <v>62</v>
      </c>
      <c r="B135" s="380">
        <v>1</v>
      </c>
      <c r="C135" s="380">
        <v>1</v>
      </c>
      <c r="D135" s="379" t="s">
        <v>256</v>
      </c>
      <c r="E135" s="382" t="str">
        <f>VLOOKUP(D135,'Athlete List'!A$2:B$150,2, FALSE)</f>
        <v>FBT</v>
      </c>
      <c r="F135" s="379" t="s">
        <v>502</v>
      </c>
      <c r="G135" s="382" t="s">
        <v>117</v>
      </c>
      <c r="H135" s="382" t="s">
        <v>117</v>
      </c>
      <c r="I135" s="382" t="s">
        <v>113</v>
      </c>
      <c r="J135" s="382" t="s">
        <v>117</v>
      </c>
      <c r="K135" s="382" t="s">
        <v>117</v>
      </c>
      <c r="L135" s="382"/>
      <c r="M135" s="258">
        <f t="shared" si="14"/>
        <v>9</v>
      </c>
      <c r="N135" s="258">
        <f t="shared" si="12"/>
        <v>9</v>
      </c>
      <c r="O135" s="258" t="str">
        <f t="shared" si="15"/>
        <v>C</v>
      </c>
      <c r="P135" s="117" t="str">
        <f t="shared" si="13"/>
        <v>C</v>
      </c>
      <c r="Q135" s="74" t="s">
        <v>501</v>
      </c>
      <c r="R135" s="73" t="s">
        <v>497</v>
      </c>
    </row>
    <row r="136" spans="1:18">
      <c r="A136" s="373" t="s">
        <v>62</v>
      </c>
      <c r="B136" s="378">
        <v>2</v>
      </c>
      <c r="C136" s="378">
        <v>2</v>
      </c>
      <c r="D136" s="373" t="s">
        <v>253</v>
      </c>
      <c r="E136" s="375" t="str">
        <f>VLOOKUP(D136,'Athlete List'!A$2:B$150,2, FALSE)</f>
        <v>FBT</v>
      </c>
      <c r="F136" s="373" t="s">
        <v>503</v>
      </c>
      <c r="G136" s="375" t="s">
        <v>117</v>
      </c>
      <c r="H136" s="375" t="s">
        <v>117</v>
      </c>
      <c r="I136" s="375" t="s">
        <v>116</v>
      </c>
      <c r="J136" s="375" t="s">
        <v>116</v>
      </c>
      <c r="K136" s="375" t="s">
        <v>112</v>
      </c>
      <c r="L136" s="375"/>
      <c r="M136" s="258">
        <f t="shared" si="14"/>
        <v>14</v>
      </c>
      <c r="N136" s="258">
        <f t="shared" si="12"/>
        <v>14</v>
      </c>
      <c r="O136" s="258" t="str">
        <f t="shared" si="15"/>
        <v>B</v>
      </c>
      <c r="P136" s="117" t="str">
        <f t="shared" si="13"/>
        <v>B</v>
      </c>
      <c r="Q136" s="74" t="s">
        <v>501</v>
      </c>
      <c r="R136" s="73" t="s">
        <v>497</v>
      </c>
    </row>
    <row r="137" spans="1:18">
      <c r="A137" s="373" t="s">
        <v>62</v>
      </c>
      <c r="B137" s="378">
        <v>2</v>
      </c>
      <c r="C137" s="378">
        <v>2</v>
      </c>
      <c r="D137" s="373" t="s">
        <v>246</v>
      </c>
      <c r="E137" s="375" t="str">
        <f>VLOOKUP(D137,'Athlete List'!A$2:B$150,2, FALSE)</f>
        <v>FBT</v>
      </c>
      <c r="F137" s="373" t="s">
        <v>503</v>
      </c>
      <c r="G137" s="375" t="s">
        <v>113</v>
      </c>
      <c r="H137" s="375" t="s">
        <v>117</v>
      </c>
      <c r="I137" s="375" t="s">
        <v>117</v>
      </c>
      <c r="J137" s="375" t="s">
        <v>117</v>
      </c>
      <c r="K137" s="375" t="s">
        <v>116</v>
      </c>
      <c r="L137" s="375"/>
      <c r="M137" s="258">
        <f t="shared" si="14"/>
        <v>10</v>
      </c>
      <c r="N137" s="258">
        <f t="shared" si="12"/>
        <v>10</v>
      </c>
      <c r="O137" s="258" t="str">
        <f t="shared" si="15"/>
        <v>C</v>
      </c>
      <c r="P137" s="117" t="str">
        <f t="shared" si="13"/>
        <v>C</v>
      </c>
      <c r="Q137" s="74" t="s">
        <v>501</v>
      </c>
      <c r="R137" s="73" t="s">
        <v>497</v>
      </c>
    </row>
    <row r="138" spans="1:18">
      <c r="A138" s="373" t="s">
        <v>62</v>
      </c>
      <c r="B138" s="378">
        <v>2</v>
      </c>
      <c r="C138" s="378">
        <v>2</v>
      </c>
      <c r="D138" s="373" t="s">
        <v>260</v>
      </c>
      <c r="E138" s="375" t="str">
        <f>VLOOKUP(D138,'Athlete List'!A$2:B$150,2, FALSE)</f>
        <v>FBT</v>
      </c>
      <c r="F138" s="373" t="s">
        <v>503</v>
      </c>
      <c r="G138" s="375" t="s">
        <v>117</v>
      </c>
      <c r="H138" s="375" t="s">
        <v>117</v>
      </c>
      <c r="I138" s="375" t="s">
        <v>117</v>
      </c>
      <c r="J138" s="375" t="s">
        <v>116</v>
      </c>
      <c r="K138" s="375" t="s">
        <v>112</v>
      </c>
      <c r="L138" s="375"/>
      <c r="M138" s="258">
        <f t="shared" si="14"/>
        <v>13</v>
      </c>
      <c r="N138" s="258">
        <f t="shared" si="12"/>
        <v>13</v>
      </c>
      <c r="O138" s="258" t="str">
        <f t="shared" si="15"/>
        <v>B</v>
      </c>
      <c r="P138" s="117" t="str">
        <f t="shared" si="13"/>
        <v>B</v>
      </c>
      <c r="Q138" s="74" t="s">
        <v>501</v>
      </c>
      <c r="R138" s="73" t="s">
        <v>497</v>
      </c>
    </row>
    <row r="139" spans="1:18">
      <c r="A139" s="379" t="s">
        <v>62</v>
      </c>
      <c r="B139" s="380">
        <v>3</v>
      </c>
      <c r="C139" s="380">
        <v>3</v>
      </c>
      <c r="D139" s="379" t="s">
        <v>310</v>
      </c>
      <c r="E139" s="382" t="str">
        <f>VLOOKUP(D139,'Athlete List'!A$2:B$150,2, FALSE)</f>
        <v>FBT</v>
      </c>
      <c r="F139" s="379" t="s">
        <v>504</v>
      </c>
      <c r="G139" s="382" t="s">
        <v>116</v>
      </c>
      <c r="H139" s="382" t="s">
        <v>117</v>
      </c>
      <c r="I139" s="382" t="s">
        <v>116</v>
      </c>
      <c r="J139" s="382" t="s">
        <v>117</v>
      </c>
      <c r="K139" s="382" t="s">
        <v>116</v>
      </c>
      <c r="L139" s="382"/>
      <c r="M139" s="258">
        <f t="shared" si="14"/>
        <v>13</v>
      </c>
      <c r="N139" s="258">
        <f t="shared" si="12"/>
        <v>13</v>
      </c>
      <c r="O139" s="258" t="str">
        <f t="shared" si="15"/>
        <v>B</v>
      </c>
      <c r="P139" s="117" t="str">
        <f t="shared" si="13"/>
        <v>B</v>
      </c>
      <c r="Q139" s="74" t="s">
        <v>501</v>
      </c>
      <c r="R139" s="73" t="s">
        <v>497</v>
      </c>
    </row>
    <row r="140" spans="1:18">
      <c r="A140" s="379" t="s">
        <v>62</v>
      </c>
      <c r="B140" s="380">
        <v>3</v>
      </c>
      <c r="C140" s="380">
        <v>3</v>
      </c>
      <c r="D140" s="379" t="s">
        <v>267</v>
      </c>
      <c r="E140" s="382" t="str">
        <f>VLOOKUP(D140,'Athlete List'!A$2:B$150,2, FALSE)</f>
        <v>FBT</v>
      </c>
      <c r="F140" s="379" t="s">
        <v>504</v>
      </c>
      <c r="G140" s="382" t="s">
        <v>117</v>
      </c>
      <c r="H140" s="382" t="s">
        <v>116</v>
      </c>
      <c r="I140" s="382" t="s">
        <v>117</v>
      </c>
      <c r="J140" s="382" t="s">
        <v>117</v>
      </c>
      <c r="K140" s="382" t="s">
        <v>116</v>
      </c>
      <c r="L140" s="382"/>
      <c r="M140" s="258">
        <f t="shared" si="14"/>
        <v>12</v>
      </c>
      <c r="N140" s="258">
        <f t="shared" si="12"/>
        <v>12</v>
      </c>
      <c r="O140" s="258" t="str">
        <f t="shared" si="15"/>
        <v>C</v>
      </c>
      <c r="P140" s="117" t="str">
        <f t="shared" si="13"/>
        <v>C</v>
      </c>
      <c r="Q140" s="74" t="s">
        <v>501</v>
      </c>
      <c r="R140" s="73" t="s">
        <v>497</v>
      </c>
    </row>
    <row r="141" spans="1:18">
      <c r="A141" s="379" t="s">
        <v>62</v>
      </c>
      <c r="B141" s="380">
        <v>3</v>
      </c>
      <c r="C141" s="380">
        <v>3</v>
      </c>
      <c r="D141" s="379" t="s">
        <v>254</v>
      </c>
      <c r="E141" s="382" t="str">
        <f>VLOOKUP(D141,'Athlete List'!A$2:B$150,2, FALSE)</f>
        <v>FBT</v>
      </c>
      <c r="F141" s="379" t="s">
        <v>504</v>
      </c>
      <c r="G141" s="382" t="s">
        <v>116</v>
      </c>
      <c r="H141" s="382" t="s">
        <v>116</v>
      </c>
      <c r="I141" s="382" t="s">
        <v>116</v>
      </c>
      <c r="J141" s="382" t="s">
        <v>117</v>
      </c>
      <c r="K141" s="382" t="s">
        <v>116</v>
      </c>
      <c r="L141" s="382"/>
      <c r="M141" s="258">
        <f t="shared" si="14"/>
        <v>14</v>
      </c>
      <c r="N141" s="258">
        <f t="shared" si="12"/>
        <v>14</v>
      </c>
      <c r="O141" s="258" t="str">
        <f t="shared" si="15"/>
        <v>B</v>
      </c>
      <c r="P141" s="117" t="str">
        <f t="shared" si="13"/>
        <v>B</v>
      </c>
      <c r="Q141" s="74" t="s">
        <v>501</v>
      </c>
      <c r="R141" s="73" t="s">
        <v>497</v>
      </c>
    </row>
    <row r="142" spans="1:18">
      <c r="A142" s="373" t="s">
        <v>63</v>
      </c>
      <c r="B142" s="378">
        <v>2</v>
      </c>
      <c r="C142" s="378">
        <v>2</v>
      </c>
      <c r="D142" s="373" t="s">
        <v>286</v>
      </c>
      <c r="E142" s="375" t="str">
        <f>VLOOKUP(D142,'Athlete List'!A$2:B$150,2, FALSE)</f>
        <v>ATLK</v>
      </c>
      <c r="F142" s="373" t="s">
        <v>503</v>
      </c>
      <c r="G142" s="375" t="s">
        <v>116</v>
      </c>
      <c r="H142" s="375" t="s">
        <v>116</v>
      </c>
      <c r="I142" s="375" t="s">
        <v>112</v>
      </c>
      <c r="J142" s="375" t="s">
        <v>112</v>
      </c>
      <c r="K142" s="375" t="s">
        <v>112</v>
      </c>
      <c r="L142" s="375"/>
      <c r="M142" s="258">
        <f t="shared" si="14"/>
        <v>18</v>
      </c>
      <c r="N142" s="258">
        <f t="shared" si="12"/>
        <v>18</v>
      </c>
      <c r="O142" s="258" t="str">
        <f t="shared" si="15"/>
        <v>A</v>
      </c>
      <c r="P142" s="117" t="str">
        <f t="shared" si="13"/>
        <v>A</v>
      </c>
      <c r="Q142" s="74" t="s">
        <v>501</v>
      </c>
      <c r="R142" s="73" t="s">
        <v>497</v>
      </c>
    </row>
  </sheetData>
  <phoneticPr fontId="25" type="noConversion"/>
  <pageMargins left="0.7" right="0.7" top="0.75" bottom="0.75" header="0.3" footer="0.3"/>
  <pageSetup orientation="portrait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'D:\Users\albertayam\Library\Containers\com.microsoft.Excel\Data\Documents\C:\Users\Cindy\Desktop\Tabulation 2017\[2017 TABmaster_TAM-REDO FOR FILE.xlsx]2017 Athletes'!#REF!</xm:f>
          </x14:formula1>
          <xm:sqref>D143:D1048576</xm:sqref>
        </x14:dataValidation>
        <x14:dataValidation type="list" allowBlank="1" showInputMessage="1" showErrorMessage="1" xr:uid="{00000000-0002-0000-0200-000001000000}">
          <x14:formula1>
            <xm:f>'D:\Users\albertayam\Library\Containers\com.microsoft.Excel\Data\Documents\C:\Users\Cindy\Desktop\Tabulation 2017\[2017 TABmaster_TAM-REDO FOR FILE.xlsx]DROP DOWN LIST'!#REF!</xm:f>
          </x14:formula1>
          <xm:sqref>R143:R1048576</xm:sqref>
        </x14:dataValidation>
        <x14:dataValidation type="list" allowBlank="1" showInputMessage="1" showErrorMessage="1" xr:uid="{00000000-0002-0000-0200-000002000000}">
          <x14:formula1>
            <xm:f>'DATA VALIDATION'!$J$3:$J$6</xm:f>
          </x14:formula1>
          <xm:sqref>G2:L142</xm:sqref>
        </x14:dataValidation>
        <x14:dataValidation type="list" allowBlank="1" showInputMessage="1" showErrorMessage="1" xr:uid="{00000000-0002-0000-0200-000003000000}">
          <x14:formula1>
            <xm:f>'D:\Users\albertayam\Library\Containers\com.microsoft.Excel\Data\Documents\C:\Users\Cindy\Desktop\Tabulation 2017\[2017 TABmaster_TAM-REDO FOR FILE.xlsx]2017 Athletes'!#REF!</xm:f>
          </x14:formula1>
          <xm:sqref>D131:D142</xm:sqref>
        </x14:dataValidation>
        <x14:dataValidation type="list" allowBlank="1" showInputMessage="1" showErrorMessage="1" xr:uid="{00000000-0002-0000-0200-000004000000}">
          <x14:formula1>
            <xm:f>'C:\Users\user\Desktop\[Starquest 2024.xlsx]DATA VALIDATION'!#REF!</xm:f>
          </x14:formula1>
          <xm:sqref>A2:A142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132"/>
  <sheetViews>
    <sheetView topLeftCell="A94" workbookViewId="0">
      <selection activeCell="E114" sqref="E114"/>
    </sheetView>
  </sheetViews>
  <sheetFormatPr defaultColWidth="8.85546875" defaultRowHeight="15"/>
  <cols>
    <col min="1" max="1" width="25.28515625" style="351" customWidth="1"/>
    <col min="2" max="2" width="25.28515625" customWidth="1"/>
  </cols>
  <sheetData>
    <row r="1" spans="1:2">
      <c r="A1" s="360" t="s">
        <v>482</v>
      </c>
      <c r="B1" s="359" t="s">
        <v>213</v>
      </c>
    </row>
    <row r="2" spans="1:2">
      <c r="A2" s="358" t="s">
        <v>481</v>
      </c>
      <c r="B2" s="357" t="s">
        <v>422</v>
      </c>
    </row>
    <row r="3" spans="1:2">
      <c r="A3" s="356" t="s">
        <v>269</v>
      </c>
      <c r="B3" s="355" t="s">
        <v>432</v>
      </c>
    </row>
    <row r="4" spans="1:2">
      <c r="A4" s="353" t="s">
        <v>480</v>
      </c>
      <c r="B4" s="354" t="s">
        <v>431</v>
      </c>
    </row>
    <row r="5" spans="1:2">
      <c r="A5" s="353" t="s">
        <v>300</v>
      </c>
      <c r="B5" s="354" t="s">
        <v>422</v>
      </c>
    </row>
    <row r="6" spans="1:2">
      <c r="A6" s="353" t="s">
        <v>261</v>
      </c>
      <c r="B6" s="354" t="s">
        <v>422</v>
      </c>
    </row>
    <row r="7" spans="1:2">
      <c r="A7" s="353" t="s">
        <v>479</v>
      </c>
      <c r="B7" s="354" t="s">
        <v>422</v>
      </c>
    </row>
    <row r="8" spans="1:2">
      <c r="A8" s="356" t="s">
        <v>240</v>
      </c>
      <c r="B8" s="355" t="s">
        <v>432</v>
      </c>
    </row>
    <row r="9" spans="1:2">
      <c r="A9" s="353" t="s">
        <v>258</v>
      </c>
      <c r="B9" s="354" t="s">
        <v>422</v>
      </c>
    </row>
    <row r="10" spans="1:2">
      <c r="A10" s="353" t="s">
        <v>478</v>
      </c>
      <c r="B10" s="354" t="s">
        <v>422</v>
      </c>
    </row>
    <row r="11" spans="1:2">
      <c r="A11" s="353" t="s">
        <v>477</v>
      </c>
      <c r="B11" s="354" t="s">
        <v>422</v>
      </c>
    </row>
    <row r="12" spans="1:2">
      <c r="A12" s="353" t="s">
        <v>476</v>
      </c>
      <c r="B12" s="354" t="s">
        <v>422</v>
      </c>
    </row>
    <row r="13" spans="1:2">
      <c r="A13" s="353" t="s">
        <v>475</v>
      </c>
      <c r="B13" s="354" t="s">
        <v>431</v>
      </c>
    </row>
    <row r="14" spans="1:2">
      <c r="A14" s="353" t="s">
        <v>342</v>
      </c>
      <c r="B14" s="354" t="s">
        <v>422</v>
      </c>
    </row>
    <row r="15" spans="1:2">
      <c r="A15" s="353" t="s">
        <v>345</v>
      </c>
      <c r="B15" s="354" t="s">
        <v>425</v>
      </c>
    </row>
    <row r="16" spans="1:2">
      <c r="A16" s="353" t="s">
        <v>474</v>
      </c>
      <c r="B16" s="354" t="s">
        <v>422</v>
      </c>
    </row>
    <row r="17" spans="1:2">
      <c r="A17" s="353" t="s">
        <v>473</v>
      </c>
      <c r="B17" s="354" t="s">
        <v>422</v>
      </c>
    </row>
    <row r="18" spans="1:2">
      <c r="A18" s="353" t="s">
        <v>280</v>
      </c>
      <c r="B18" s="354" t="s">
        <v>425</v>
      </c>
    </row>
    <row r="19" spans="1:2">
      <c r="A19" s="353" t="s">
        <v>472</v>
      </c>
      <c r="B19" s="354" t="s">
        <v>422</v>
      </c>
    </row>
    <row r="20" spans="1:2">
      <c r="A20" s="353" t="s">
        <v>242</v>
      </c>
      <c r="B20" s="354" t="s">
        <v>422</v>
      </c>
    </row>
    <row r="21" spans="1:2">
      <c r="A21" s="353" t="s">
        <v>288</v>
      </c>
      <c r="B21" s="354" t="s">
        <v>422</v>
      </c>
    </row>
    <row r="22" spans="1:2">
      <c r="A22" s="353" t="s">
        <v>276</v>
      </c>
      <c r="B22" s="354" t="s">
        <v>422</v>
      </c>
    </row>
    <row r="23" spans="1:2">
      <c r="A23" s="353" t="s">
        <v>471</v>
      </c>
      <c r="B23" s="354" t="s">
        <v>431</v>
      </c>
    </row>
    <row r="24" spans="1:2">
      <c r="A24" s="353" t="s">
        <v>271</v>
      </c>
      <c r="B24" s="354" t="s">
        <v>425</v>
      </c>
    </row>
    <row r="25" spans="1:2" ht="25.5">
      <c r="A25" s="353" t="s">
        <v>470</v>
      </c>
      <c r="B25" s="354" t="s">
        <v>422</v>
      </c>
    </row>
    <row r="26" spans="1:2">
      <c r="A26" s="353" t="s">
        <v>253</v>
      </c>
      <c r="B26" s="354" t="s">
        <v>435</v>
      </c>
    </row>
    <row r="27" spans="1:2">
      <c r="A27" s="353" t="s">
        <v>469</v>
      </c>
      <c r="B27" s="354" t="s">
        <v>422</v>
      </c>
    </row>
    <row r="28" spans="1:2">
      <c r="A28" s="353" t="s">
        <v>306</v>
      </c>
      <c r="B28" s="354" t="s">
        <v>422</v>
      </c>
    </row>
    <row r="29" spans="1:2">
      <c r="A29" s="353" t="s">
        <v>468</v>
      </c>
      <c r="B29" s="354" t="s">
        <v>422</v>
      </c>
    </row>
    <row r="30" spans="1:2">
      <c r="A30" s="353" t="s">
        <v>278</v>
      </c>
      <c r="B30" s="354" t="s">
        <v>422</v>
      </c>
    </row>
    <row r="31" spans="1:2">
      <c r="A31" s="356" t="s">
        <v>467</v>
      </c>
      <c r="B31" s="355" t="s">
        <v>432</v>
      </c>
    </row>
    <row r="32" spans="1:2">
      <c r="A32" s="353" t="s">
        <v>260</v>
      </c>
      <c r="B32" s="354" t="s">
        <v>435</v>
      </c>
    </row>
    <row r="33" spans="1:2">
      <c r="A33" s="353" t="s">
        <v>262</v>
      </c>
      <c r="B33" s="354" t="s">
        <v>435</v>
      </c>
    </row>
    <row r="34" spans="1:2">
      <c r="A34" s="353" t="s">
        <v>466</v>
      </c>
      <c r="B34" s="354" t="s">
        <v>422</v>
      </c>
    </row>
    <row r="35" spans="1:2">
      <c r="A35" s="353" t="s">
        <v>421</v>
      </c>
      <c r="B35" s="354" t="s">
        <v>425</v>
      </c>
    </row>
    <row r="36" spans="1:2">
      <c r="A36" s="353" t="s">
        <v>286</v>
      </c>
      <c r="B36" s="354" t="s">
        <v>422</v>
      </c>
    </row>
    <row r="37" spans="1:2">
      <c r="A37" s="353" t="s">
        <v>354</v>
      </c>
      <c r="B37" s="354" t="s">
        <v>425</v>
      </c>
    </row>
    <row r="38" spans="1:2">
      <c r="A38" s="353" t="s">
        <v>465</v>
      </c>
      <c r="B38" s="354" t="s">
        <v>425</v>
      </c>
    </row>
    <row r="39" spans="1:2">
      <c r="A39" s="353" t="s">
        <v>302</v>
      </c>
      <c r="B39" s="354" t="s">
        <v>422</v>
      </c>
    </row>
    <row r="40" spans="1:2">
      <c r="A40" s="356" t="s">
        <v>464</v>
      </c>
      <c r="B40" s="355" t="s">
        <v>432</v>
      </c>
    </row>
    <row r="41" spans="1:2">
      <c r="A41" s="353" t="s">
        <v>282</v>
      </c>
      <c r="B41" s="354" t="s">
        <v>425</v>
      </c>
    </row>
    <row r="42" spans="1:2">
      <c r="A42" s="353" t="s">
        <v>463</v>
      </c>
      <c r="B42" s="354" t="s">
        <v>422</v>
      </c>
    </row>
    <row r="43" spans="1:2">
      <c r="A43" s="353" t="s">
        <v>462</v>
      </c>
      <c r="B43" s="354" t="s">
        <v>422</v>
      </c>
    </row>
    <row r="44" spans="1:2">
      <c r="A44" s="353" t="s">
        <v>461</v>
      </c>
      <c r="B44" s="354" t="s">
        <v>422</v>
      </c>
    </row>
    <row r="45" spans="1:2">
      <c r="A45" s="356" t="s">
        <v>353</v>
      </c>
      <c r="B45" s="355" t="s">
        <v>425</v>
      </c>
    </row>
    <row r="46" spans="1:2">
      <c r="A46" s="353" t="s">
        <v>460</v>
      </c>
      <c r="B46" s="354" t="s">
        <v>425</v>
      </c>
    </row>
    <row r="47" spans="1:2">
      <c r="A47" s="353" t="s">
        <v>334</v>
      </c>
      <c r="B47" s="354" t="s">
        <v>422</v>
      </c>
    </row>
    <row r="48" spans="1:2">
      <c r="A48" s="353" t="s">
        <v>285</v>
      </c>
      <c r="B48" s="354" t="s">
        <v>422</v>
      </c>
    </row>
    <row r="49" spans="1:2">
      <c r="A49" s="353" t="s">
        <v>459</v>
      </c>
      <c r="B49" s="354" t="s">
        <v>422</v>
      </c>
    </row>
    <row r="50" spans="1:2">
      <c r="A50" s="353" t="s">
        <v>458</v>
      </c>
      <c r="B50" s="354" t="s">
        <v>422</v>
      </c>
    </row>
    <row r="51" spans="1:2">
      <c r="A51" s="353" t="s">
        <v>347</v>
      </c>
      <c r="B51" s="354" t="s">
        <v>425</v>
      </c>
    </row>
    <row r="52" spans="1:2">
      <c r="A52" s="353" t="s">
        <v>457</v>
      </c>
      <c r="B52" s="354" t="s">
        <v>422</v>
      </c>
    </row>
    <row r="53" spans="1:2">
      <c r="A53" s="353" t="s">
        <v>257</v>
      </c>
      <c r="B53" s="354" t="s">
        <v>425</v>
      </c>
    </row>
    <row r="54" spans="1:2">
      <c r="A54" s="353" t="s">
        <v>456</v>
      </c>
      <c r="B54" s="354" t="s">
        <v>425</v>
      </c>
    </row>
    <row r="55" spans="1:2">
      <c r="A55" s="353" t="s">
        <v>287</v>
      </c>
      <c r="B55" s="354" t="s">
        <v>425</v>
      </c>
    </row>
    <row r="56" spans="1:2">
      <c r="A56" s="353" t="s">
        <v>455</v>
      </c>
      <c r="B56" s="354" t="s">
        <v>425</v>
      </c>
    </row>
    <row r="57" spans="1:2" ht="25.5">
      <c r="A57" s="353" t="s">
        <v>338</v>
      </c>
      <c r="B57" s="354" t="s">
        <v>422</v>
      </c>
    </row>
    <row r="58" spans="1:2">
      <c r="A58" s="353" t="s">
        <v>454</v>
      </c>
      <c r="B58" s="354" t="s">
        <v>431</v>
      </c>
    </row>
    <row r="59" spans="1:2">
      <c r="A59" s="356" t="s">
        <v>332</v>
      </c>
      <c r="B59" s="355" t="s">
        <v>432</v>
      </c>
    </row>
    <row r="60" spans="1:2">
      <c r="A60" s="353" t="s">
        <v>453</v>
      </c>
      <c r="B60" s="354" t="s">
        <v>425</v>
      </c>
    </row>
    <row r="61" spans="1:2">
      <c r="A61" s="353" t="s">
        <v>452</v>
      </c>
      <c r="B61" s="354" t="s">
        <v>422</v>
      </c>
    </row>
    <row r="62" spans="1:2">
      <c r="A62" s="353" t="s">
        <v>289</v>
      </c>
      <c r="B62" s="354" t="s">
        <v>422</v>
      </c>
    </row>
    <row r="63" spans="1:2">
      <c r="A63" s="353" t="s">
        <v>451</v>
      </c>
      <c r="B63" s="354" t="s">
        <v>431</v>
      </c>
    </row>
    <row r="64" spans="1:2">
      <c r="A64" s="353" t="s">
        <v>274</v>
      </c>
      <c r="B64" s="354" t="s">
        <v>425</v>
      </c>
    </row>
    <row r="65" spans="1:2">
      <c r="A65" s="353" t="s">
        <v>450</v>
      </c>
      <c r="B65" s="354" t="s">
        <v>425</v>
      </c>
    </row>
    <row r="66" spans="1:2">
      <c r="A66" s="353" t="s">
        <v>449</v>
      </c>
      <c r="B66" s="354" t="s">
        <v>422</v>
      </c>
    </row>
    <row r="67" spans="1:2">
      <c r="A67" s="356" t="s">
        <v>245</v>
      </c>
      <c r="B67" s="355" t="s">
        <v>432</v>
      </c>
    </row>
    <row r="68" spans="1:2">
      <c r="A68" s="353" t="s">
        <v>243</v>
      </c>
      <c r="B68" s="354" t="s">
        <v>422</v>
      </c>
    </row>
    <row r="69" spans="1:2">
      <c r="A69" s="353" t="s">
        <v>346</v>
      </c>
      <c r="B69" s="354" t="s">
        <v>425</v>
      </c>
    </row>
    <row r="70" spans="1:2">
      <c r="A70" s="353" t="s">
        <v>420</v>
      </c>
      <c r="B70" s="354" t="s">
        <v>425</v>
      </c>
    </row>
    <row r="71" spans="1:2">
      <c r="A71" s="353" t="s">
        <v>448</v>
      </c>
      <c r="B71" s="354" t="s">
        <v>422</v>
      </c>
    </row>
    <row r="72" spans="1:2">
      <c r="A72" s="353" t="s">
        <v>246</v>
      </c>
      <c r="B72" s="354" t="s">
        <v>435</v>
      </c>
    </row>
    <row r="73" spans="1:2">
      <c r="A73" s="353" t="s">
        <v>447</v>
      </c>
      <c r="B73" s="354" t="s">
        <v>431</v>
      </c>
    </row>
    <row r="74" spans="1:2">
      <c r="A74" s="353" t="s">
        <v>293</v>
      </c>
      <c r="B74" s="354" t="s">
        <v>425</v>
      </c>
    </row>
    <row r="75" spans="1:2">
      <c r="A75" s="353" t="s">
        <v>299</v>
      </c>
      <c r="B75" s="354" t="s">
        <v>422</v>
      </c>
    </row>
    <row r="76" spans="1:2">
      <c r="A76" s="356" t="s">
        <v>446</v>
      </c>
      <c r="B76" s="355" t="s">
        <v>432</v>
      </c>
    </row>
    <row r="77" spans="1:2">
      <c r="A77" s="356" t="s">
        <v>445</v>
      </c>
      <c r="B77" s="355" t="s">
        <v>432</v>
      </c>
    </row>
    <row r="78" spans="1:2">
      <c r="A78" s="353" t="s">
        <v>291</v>
      </c>
      <c r="B78" s="354" t="s">
        <v>422</v>
      </c>
    </row>
    <row r="79" spans="1:2">
      <c r="A79" s="353" t="s">
        <v>296</v>
      </c>
      <c r="B79" s="354" t="s">
        <v>422</v>
      </c>
    </row>
    <row r="80" spans="1:2">
      <c r="A80" s="353" t="s">
        <v>292</v>
      </c>
      <c r="B80" s="354" t="s">
        <v>425</v>
      </c>
    </row>
    <row r="81" spans="1:2">
      <c r="A81" s="353" t="s">
        <v>275</v>
      </c>
      <c r="B81" s="354" t="s">
        <v>425</v>
      </c>
    </row>
    <row r="82" spans="1:2">
      <c r="A82" s="353" t="s">
        <v>444</v>
      </c>
      <c r="B82" s="354" t="s">
        <v>425</v>
      </c>
    </row>
    <row r="83" spans="1:2">
      <c r="A83" s="353" t="s">
        <v>341</v>
      </c>
      <c r="B83" s="354" t="s">
        <v>425</v>
      </c>
    </row>
    <row r="84" spans="1:2">
      <c r="A84" s="353" t="s">
        <v>443</v>
      </c>
      <c r="B84" s="354" t="s">
        <v>422</v>
      </c>
    </row>
    <row r="85" spans="1:2">
      <c r="A85" s="353" t="s">
        <v>442</v>
      </c>
      <c r="B85" s="354" t="s">
        <v>422</v>
      </c>
    </row>
    <row r="86" spans="1:2">
      <c r="A86" s="353" t="s">
        <v>441</v>
      </c>
      <c r="B86" s="354" t="s">
        <v>422</v>
      </c>
    </row>
    <row r="87" spans="1:2">
      <c r="A87" s="353" t="s">
        <v>281</v>
      </c>
      <c r="B87" s="354" t="s">
        <v>425</v>
      </c>
    </row>
    <row r="88" spans="1:2">
      <c r="A88" s="353" t="s">
        <v>440</v>
      </c>
      <c r="B88" s="354" t="s">
        <v>425</v>
      </c>
    </row>
    <row r="89" spans="1:2">
      <c r="A89" s="353" t="s">
        <v>272</v>
      </c>
      <c r="B89" s="354" t="s">
        <v>422</v>
      </c>
    </row>
    <row r="90" spans="1:2">
      <c r="A90" s="353" t="s">
        <v>439</v>
      </c>
      <c r="B90" s="354" t="s">
        <v>422</v>
      </c>
    </row>
    <row r="91" spans="1:2">
      <c r="A91" s="353" t="s">
        <v>438</v>
      </c>
      <c r="B91" s="354" t="s">
        <v>422</v>
      </c>
    </row>
    <row r="92" spans="1:2">
      <c r="A92" s="353" t="s">
        <v>273</v>
      </c>
      <c r="B92" s="354" t="s">
        <v>422</v>
      </c>
    </row>
    <row r="93" spans="1:2">
      <c r="A93" s="353" t="s">
        <v>437</v>
      </c>
      <c r="B93" s="354" t="s">
        <v>425</v>
      </c>
    </row>
    <row r="94" spans="1:2">
      <c r="A94" s="353" t="s">
        <v>436</v>
      </c>
      <c r="B94" s="354" t="s">
        <v>422</v>
      </c>
    </row>
    <row r="95" spans="1:2">
      <c r="A95" s="353" t="s">
        <v>256</v>
      </c>
      <c r="B95" s="354" t="s">
        <v>435</v>
      </c>
    </row>
    <row r="96" spans="1:2">
      <c r="A96" s="353" t="s">
        <v>355</v>
      </c>
      <c r="B96" s="354" t="s">
        <v>425</v>
      </c>
    </row>
    <row r="97" spans="1:2">
      <c r="A97" s="353" t="s">
        <v>254</v>
      </c>
      <c r="B97" s="354" t="s">
        <v>435</v>
      </c>
    </row>
    <row r="98" spans="1:2">
      <c r="A98" s="353" t="s">
        <v>434</v>
      </c>
      <c r="B98" s="354" t="s">
        <v>422</v>
      </c>
    </row>
    <row r="99" spans="1:2">
      <c r="A99" s="353" t="s">
        <v>333</v>
      </c>
      <c r="B99" s="354" t="s">
        <v>425</v>
      </c>
    </row>
    <row r="100" spans="1:2">
      <c r="A100" s="356" t="s">
        <v>433</v>
      </c>
      <c r="B100" s="355" t="s">
        <v>432</v>
      </c>
    </row>
    <row r="101" spans="1:2">
      <c r="A101" s="353" t="s">
        <v>343</v>
      </c>
      <c r="B101" s="354" t="s">
        <v>422</v>
      </c>
    </row>
    <row r="102" spans="1:2">
      <c r="A102" s="353" t="s">
        <v>294</v>
      </c>
      <c r="B102" s="354" t="s">
        <v>425</v>
      </c>
    </row>
    <row r="103" spans="1:2">
      <c r="A103" s="353" t="s">
        <v>249</v>
      </c>
      <c r="B103" s="354" t="s">
        <v>425</v>
      </c>
    </row>
    <row r="104" spans="1:2">
      <c r="A104" s="353" t="s">
        <v>263</v>
      </c>
      <c r="B104" s="352" t="s">
        <v>431</v>
      </c>
    </row>
    <row r="105" spans="1:2">
      <c r="A105" s="353" t="s">
        <v>284</v>
      </c>
      <c r="B105" s="352" t="s">
        <v>425</v>
      </c>
    </row>
    <row r="106" spans="1:2">
      <c r="A106" s="353" t="s">
        <v>430</v>
      </c>
      <c r="B106" s="352" t="s">
        <v>422</v>
      </c>
    </row>
    <row r="107" spans="1:2">
      <c r="A107" s="353" t="s">
        <v>283</v>
      </c>
      <c r="B107" s="352" t="s">
        <v>425</v>
      </c>
    </row>
    <row r="108" spans="1:2">
      <c r="A108" s="353" t="s">
        <v>429</v>
      </c>
      <c r="B108" s="352" t="s">
        <v>425</v>
      </c>
    </row>
    <row r="109" spans="1:2">
      <c r="A109" s="353" t="s">
        <v>428</v>
      </c>
      <c r="B109" s="352" t="s">
        <v>422</v>
      </c>
    </row>
    <row r="110" spans="1:2">
      <c r="A110" s="353" t="s">
        <v>301</v>
      </c>
      <c r="B110" s="352" t="s">
        <v>422</v>
      </c>
    </row>
    <row r="111" spans="1:2">
      <c r="A111" s="353" t="s">
        <v>251</v>
      </c>
      <c r="B111" s="352" t="s">
        <v>422</v>
      </c>
    </row>
    <row r="112" spans="1:2">
      <c r="A112" s="353" t="s">
        <v>427</v>
      </c>
      <c r="B112" s="352" t="s">
        <v>422</v>
      </c>
    </row>
    <row r="113" spans="1:6">
      <c r="A113" s="353" t="s">
        <v>348</v>
      </c>
      <c r="B113" s="354" t="s">
        <v>422</v>
      </c>
    </row>
    <row r="114" spans="1:6">
      <c r="A114" s="353" t="s">
        <v>255</v>
      </c>
      <c r="B114" s="354" t="s">
        <v>422</v>
      </c>
      <c r="E114" t="s">
        <v>0</v>
      </c>
      <c r="F114">
        <v>5</v>
      </c>
    </row>
    <row r="115" spans="1:6">
      <c r="A115" s="353" t="s">
        <v>350</v>
      </c>
      <c r="B115" s="354" t="s">
        <v>422</v>
      </c>
      <c r="E115" t="s">
        <v>1</v>
      </c>
      <c r="F115">
        <v>4</v>
      </c>
    </row>
    <row r="116" spans="1:6">
      <c r="A116" s="353" t="s">
        <v>340</v>
      </c>
      <c r="B116" s="354" t="s">
        <v>422</v>
      </c>
      <c r="E116" t="s">
        <v>2</v>
      </c>
      <c r="F116">
        <v>3</v>
      </c>
    </row>
    <row r="117" spans="1:6">
      <c r="A117" s="353" t="s">
        <v>297</v>
      </c>
      <c r="B117" s="354" t="s">
        <v>422</v>
      </c>
      <c r="E117" t="s">
        <v>72</v>
      </c>
      <c r="F117">
        <v>2</v>
      </c>
    </row>
    <row r="118" spans="1:6">
      <c r="A118" s="353" t="s">
        <v>304</v>
      </c>
      <c r="B118" s="354" t="s">
        <v>422</v>
      </c>
    </row>
    <row r="119" spans="1:6">
      <c r="A119" s="353" t="s">
        <v>352</v>
      </c>
      <c r="B119" s="354" t="s">
        <v>425</v>
      </c>
    </row>
    <row r="120" spans="1:6">
      <c r="A120" s="353" t="s">
        <v>426</v>
      </c>
      <c r="B120" s="354" t="s">
        <v>425</v>
      </c>
    </row>
    <row r="121" spans="1:6">
      <c r="A121" s="353" t="s">
        <v>424</v>
      </c>
      <c r="B121" s="352" t="s">
        <v>422</v>
      </c>
    </row>
    <row r="122" spans="1:6">
      <c r="A122" s="353" t="s">
        <v>423</v>
      </c>
      <c r="B122" s="352" t="s">
        <v>422</v>
      </c>
    </row>
    <row r="123" spans="1:6">
      <c r="A123" s="353" t="s">
        <v>244</v>
      </c>
      <c r="B123" s="352" t="s">
        <v>435</v>
      </c>
    </row>
    <row r="124" spans="1:6">
      <c r="A124" s="353" t="s">
        <v>498</v>
      </c>
      <c r="B124" s="352" t="s">
        <v>425</v>
      </c>
    </row>
    <row r="125" spans="1:6" ht="25.5">
      <c r="A125" s="353" t="s">
        <v>500</v>
      </c>
      <c r="B125" s="352" t="s">
        <v>425</v>
      </c>
    </row>
    <row r="126" spans="1:6">
      <c r="A126" s="353" t="s">
        <v>264</v>
      </c>
      <c r="B126" s="352" t="s">
        <v>422</v>
      </c>
    </row>
    <row r="127" spans="1:6">
      <c r="A127" s="353" t="s">
        <v>267</v>
      </c>
      <c r="B127" s="352" t="s">
        <v>435</v>
      </c>
    </row>
    <row r="128" spans="1:6">
      <c r="A128" s="353" t="s">
        <v>419</v>
      </c>
      <c r="B128" s="352" t="s">
        <v>425</v>
      </c>
    </row>
    <row r="129" spans="1:2">
      <c r="A129" s="353" t="s">
        <v>265</v>
      </c>
      <c r="B129" s="352" t="s">
        <v>425</v>
      </c>
    </row>
    <row r="130" spans="1:2">
      <c r="A130" s="353" t="s">
        <v>310</v>
      </c>
      <c r="B130" s="352" t="s">
        <v>435</v>
      </c>
    </row>
    <row r="131" spans="1:2">
      <c r="A131" s="353" t="s">
        <v>266</v>
      </c>
      <c r="B131" s="352" t="s">
        <v>435</v>
      </c>
    </row>
    <row r="132" spans="1:2">
      <c r="A132" s="3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"/>
  <sheetViews>
    <sheetView workbookViewId="0">
      <selection activeCell="I10" sqref="I10"/>
    </sheetView>
  </sheetViews>
  <sheetFormatPr defaultRowHeight="15"/>
  <sheetData>
    <row r="1" spans="1:1">
      <c r="A1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O72"/>
  <sheetViews>
    <sheetView zoomScale="90" zoomScaleNormal="90" workbookViewId="0">
      <selection activeCell="C18" sqref="C18"/>
    </sheetView>
  </sheetViews>
  <sheetFormatPr defaultRowHeight="15.75"/>
  <cols>
    <col min="1" max="1" width="5.42578125" style="50" customWidth="1"/>
    <col min="2" max="2" width="35.7109375" customWidth="1"/>
    <col min="3" max="3" width="27.140625" style="29" customWidth="1"/>
    <col min="4" max="4" width="10.42578125" customWidth="1"/>
    <col min="5" max="5" width="12.42578125" style="57" customWidth="1"/>
    <col min="6" max="8" width="12.42578125" style="24" customWidth="1"/>
    <col min="9" max="9" width="12.42578125" style="2" customWidth="1"/>
    <col min="10" max="12" width="12.42578125" style="24" customWidth="1"/>
    <col min="13" max="13" width="12.42578125" style="2" customWidth="1"/>
    <col min="14" max="14" width="12.42578125" style="24" customWidth="1"/>
    <col min="15" max="15" width="18" style="24" customWidth="1"/>
    <col min="16" max="17" width="12.42578125" customWidth="1"/>
  </cols>
  <sheetData>
    <row r="1" spans="1:15" s="285" customFormat="1" ht="20.45" customHeight="1">
      <c r="A1" s="284"/>
      <c r="E1" s="285" t="s">
        <v>233</v>
      </c>
      <c r="F1" s="286"/>
      <c r="G1" s="286"/>
      <c r="I1" s="284"/>
      <c r="J1" s="286"/>
      <c r="K1" s="286"/>
      <c r="L1" s="286"/>
      <c r="M1" s="284"/>
      <c r="N1" s="286"/>
      <c r="O1" s="286"/>
    </row>
    <row r="2" spans="1:15" ht="16.149999999999999" customHeight="1"/>
    <row r="3" spans="1:15" ht="16.149999999999999" customHeight="1">
      <c r="A3" s="30"/>
      <c r="B3" s="92" t="s">
        <v>73</v>
      </c>
      <c r="C3" s="31"/>
      <c r="D3" s="3"/>
      <c r="E3" s="129" t="s">
        <v>103</v>
      </c>
      <c r="F3" s="417" t="s">
        <v>145</v>
      </c>
      <c r="G3" s="418"/>
      <c r="H3" s="419"/>
      <c r="I3" s="420" t="s">
        <v>146</v>
      </c>
      <c r="J3" s="421"/>
      <c r="K3" s="422"/>
      <c r="L3" s="35"/>
      <c r="M3" s="35"/>
      <c r="N3" s="4"/>
      <c r="O3"/>
    </row>
    <row r="4" spans="1:15" ht="31.9" customHeight="1">
      <c r="A4" s="32" t="s">
        <v>44</v>
      </c>
      <c r="B4" s="32" t="s">
        <v>151</v>
      </c>
      <c r="C4" s="32" t="s">
        <v>60</v>
      </c>
      <c r="D4" s="28" t="s">
        <v>46</v>
      </c>
      <c r="E4" s="33" t="s">
        <v>47</v>
      </c>
      <c r="F4" s="33" t="s">
        <v>49</v>
      </c>
      <c r="G4" s="260" t="s">
        <v>50</v>
      </c>
      <c r="H4" s="28" t="s">
        <v>51</v>
      </c>
      <c r="I4" s="33" t="s">
        <v>52</v>
      </c>
      <c r="J4" s="260" t="s">
        <v>53</v>
      </c>
      <c r="K4" s="28" t="s">
        <v>54</v>
      </c>
      <c r="L4" s="252" t="s">
        <v>55</v>
      </c>
      <c r="M4" s="28" t="s">
        <v>48</v>
      </c>
      <c r="N4" s="252" t="s">
        <v>56</v>
      </c>
      <c r="O4"/>
    </row>
    <row r="5" spans="1:15" ht="16.149999999999999" customHeight="1">
      <c r="A5" s="30"/>
      <c r="B5" s="58"/>
      <c r="C5" s="58"/>
      <c r="D5" s="54"/>
      <c r="E5" s="90"/>
      <c r="F5" s="26"/>
      <c r="G5" s="254">
        <f t="shared" ref="G5:G12" si="0">F5-E5</f>
        <v>0</v>
      </c>
      <c r="H5" s="4"/>
      <c r="I5" s="26"/>
      <c r="J5" s="254">
        <f t="shared" ref="J5:J10" si="1">I5-E5</f>
        <v>0</v>
      </c>
      <c r="K5" s="4"/>
      <c r="L5" s="256">
        <f t="shared" ref="L5:L12" si="2">H5+K5</f>
        <v>0</v>
      </c>
      <c r="M5" s="55"/>
      <c r="N5" s="261">
        <f t="shared" ref="N5:N12" si="3">G5+J5</f>
        <v>0</v>
      </c>
      <c r="O5"/>
    </row>
    <row r="6" spans="1:15" ht="16.149999999999999" customHeight="1">
      <c r="A6" s="30"/>
      <c r="B6" s="58"/>
      <c r="C6" s="58"/>
      <c r="D6" s="54"/>
      <c r="E6" s="90"/>
      <c r="F6" s="26"/>
      <c r="G6" s="254">
        <f t="shared" si="0"/>
        <v>0</v>
      </c>
      <c r="H6" s="4"/>
      <c r="I6" s="26"/>
      <c r="J6" s="254">
        <f t="shared" si="1"/>
        <v>0</v>
      </c>
      <c r="K6" s="4"/>
      <c r="L6" s="256">
        <f t="shared" si="2"/>
        <v>0</v>
      </c>
      <c r="M6" s="55"/>
      <c r="N6" s="261">
        <f t="shared" si="3"/>
        <v>0</v>
      </c>
      <c r="O6"/>
    </row>
    <row r="7" spans="1:15">
      <c r="A7" s="30"/>
      <c r="B7" s="58"/>
      <c r="C7" s="58"/>
      <c r="D7" s="54"/>
      <c r="E7" s="90"/>
      <c r="F7" s="26"/>
      <c r="G7" s="254">
        <f t="shared" si="0"/>
        <v>0</v>
      </c>
      <c r="H7" s="4"/>
      <c r="I7" s="26"/>
      <c r="J7" s="254">
        <f t="shared" si="1"/>
        <v>0</v>
      </c>
      <c r="K7" s="4"/>
      <c r="L7" s="256">
        <f t="shared" si="2"/>
        <v>0</v>
      </c>
      <c r="M7" s="55"/>
      <c r="N7" s="261">
        <f t="shared" si="3"/>
        <v>0</v>
      </c>
    </row>
    <row r="8" spans="1:15">
      <c r="A8" s="30"/>
      <c r="B8" s="58"/>
      <c r="C8" s="58"/>
      <c r="D8" s="54"/>
      <c r="E8" s="90"/>
      <c r="F8" s="26"/>
      <c r="G8" s="254">
        <f t="shared" si="0"/>
        <v>0</v>
      </c>
      <c r="H8" s="4"/>
      <c r="I8" s="26"/>
      <c r="J8" s="254">
        <f t="shared" si="1"/>
        <v>0</v>
      </c>
      <c r="K8" s="4"/>
      <c r="L8" s="256">
        <f t="shared" si="2"/>
        <v>0</v>
      </c>
      <c r="M8" s="55"/>
      <c r="N8" s="261">
        <f t="shared" si="3"/>
        <v>0</v>
      </c>
    </row>
    <row r="9" spans="1:15">
      <c r="A9" s="30"/>
      <c r="B9" s="58"/>
      <c r="C9" s="58"/>
      <c r="D9" s="54"/>
      <c r="E9" s="90"/>
      <c r="F9" s="26"/>
      <c r="G9" s="254">
        <f t="shared" si="0"/>
        <v>0</v>
      </c>
      <c r="H9" s="4"/>
      <c r="I9" s="26"/>
      <c r="J9" s="254">
        <f t="shared" si="1"/>
        <v>0</v>
      </c>
      <c r="K9" s="4"/>
      <c r="L9" s="256">
        <f t="shared" si="2"/>
        <v>0</v>
      </c>
      <c r="M9" s="55"/>
      <c r="N9" s="261">
        <f t="shared" si="3"/>
        <v>0</v>
      </c>
    </row>
    <row r="10" spans="1:15">
      <c r="A10" s="30"/>
      <c r="B10" s="58"/>
      <c r="C10" s="58"/>
      <c r="D10" s="54"/>
      <c r="E10" s="91"/>
      <c r="F10" s="26"/>
      <c r="G10" s="254">
        <f t="shared" si="0"/>
        <v>0</v>
      </c>
      <c r="H10" s="4"/>
      <c r="I10" s="26"/>
      <c r="J10" s="254">
        <f t="shared" si="1"/>
        <v>0</v>
      </c>
      <c r="K10" s="4"/>
      <c r="L10" s="256">
        <f t="shared" si="2"/>
        <v>0</v>
      </c>
      <c r="M10" s="55"/>
      <c r="N10" s="261">
        <f t="shared" si="3"/>
        <v>0</v>
      </c>
    </row>
    <row r="11" spans="1:15">
      <c r="A11" s="30"/>
      <c r="B11" s="58"/>
      <c r="C11" s="58"/>
      <c r="D11" s="54"/>
      <c r="E11" s="91"/>
      <c r="F11" s="26"/>
      <c r="G11" s="254">
        <f t="shared" si="0"/>
        <v>0</v>
      </c>
      <c r="H11" s="4"/>
      <c r="I11" s="26"/>
      <c r="J11" s="254">
        <f>I11-E11</f>
        <v>0</v>
      </c>
      <c r="K11" s="4"/>
      <c r="L11" s="256">
        <f t="shared" si="2"/>
        <v>0</v>
      </c>
      <c r="M11" s="55"/>
      <c r="N11" s="261">
        <f t="shared" si="3"/>
        <v>0</v>
      </c>
    </row>
    <row r="12" spans="1:15">
      <c r="A12" s="30"/>
      <c r="B12" s="58"/>
      <c r="C12" s="58"/>
      <c r="D12" s="54"/>
      <c r="E12" s="91"/>
      <c r="F12" s="26"/>
      <c r="G12" s="254">
        <f t="shared" si="0"/>
        <v>0</v>
      </c>
      <c r="H12" s="4"/>
      <c r="I12" s="26"/>
      <c r="J12" s="254">
        <f>I12-E12</f>
        <v>0</v>
      </c>
      <c r="K12" s="4"/>
      <c r="L12" s="256">
        <f t="shared" si="2"/>
        <v>0</v>
      </c>
      <c r="M12" s="55"/>
      <c r="N12" s="261">
        <f t="shared" si="3"/>
        <v>0</v>
      </c>
    </row>
    <row r="15" spans="1:15" ht="16.149999999999999" customHeight="1">
      <c r="A15" s="30"/>
      <c r="B15" s="92" t="s">
        <v>74</v>
      </c>
      <c r="C15" s="31"/>
      <c r="D15" s="3"/>
      <c r="E15" s="129" t="s">
        <v>506</v>
      </c>
      <c r="F15" s="417" t="s">
        <v>506</v>
      </c>
      <c r="G15" s="418"/>
      <c r="H15" s="419"/>
      <c r="I15" s="420" t="s">
        <v>146</v>
      </c>
      <c r="J15" s="421"/>
      <c r="K15" s="422"/>
      <c r="L15" s="35"/>
      <c r="M15" s="35"/>
      <c r="N15" s="4"/>
      <c r="O15"/>
    </row>
    <row r="16" spans="1:15" ht="31.9" customHeight="1">
      <c r="A16" s="32" t="s">
        <v>44</v>
      </c>
      <c r="B16" s="32" t="s">
        <v>151</v>
      </c>
      <c r="C16" s="32" t="s">
        <v>60</v>
      </c>
      <c r="D16" s="28" t="s">
        <v>46</v>
      </c>
      <c r="E16" s="33" t="s">
        <v>47</v>
      </c>
      <c r="F16" s="33" t="s">
        <v>49</v>
      </c>
      <c r="G16" s="260" t="s">
        <v>50</v>
      </c>
      <c r="H16" s="28" t="s">
        <v>51</v>
      </c>
      <c r="I16" s="33" t="s">
        <v>52</v>
      </c>
      <c r="J16" s="260" t="s">
        <v>53</v>
      </c>
      <c r="K16" s="28" t="s">
        <v>54</v>
      </c>
      <c r="L16" s="252" t="s">
        <v>55</v>
      </c>
      <c r="M16" s="28" t="s">
        <v>48</v>
      </c>
      <c r="N16" s="252" t="s">
        <v>56</v>
      </c>
      <c r="O16"/>
    </row>
    <row r="17" spans="1:15" ht="16.149999999999999" customHeight="1">
      <c r="A17" s="30">
        <v>1</v>
      </c>
      <c r="B17" s="322" t="s">
        <v>515</v>
      </c>
      <c r="C17" s="58" t="s">
        <v>317</v>
      </c>
      <c r="D17" s="56" t="s">
        <v>422</v>
      </c>
      <c r="E17" s="90">
        <v>6</v>
      </c>
      <c r="F17" s="26">
        <v>43</v>
      </c>
      <c r="G17" s="254">
        <f t="shared" ref="G17:G24" si="4">F17-E17</f>
        <v>37</v>
      </c>
      <c r="H17" s="4"/>
      <c r="I17" s="26"/>
      <c r="J17" s="254">
        <v>0</v>
      </c>
      <c r="K17" s="4"/>
      <c r="L17" s="256">
        <f t="shared" ref="L17:L24" si="5">H17+K17</f>
        <v>0</v>
      </c>
      <c r="M17" s="55">
        <v>2</v>
      </c>
      <c r="N17" s="261">
        <f t="shared" ref="N17:N24" si="6">G17+J17</f>
        <v>37</v>
      </c>
      <c r="O17"/>
    </row>
    <row r="18" spans="1:15" ht="16.149999999999999" customHeight="1">
      <c r="A18" s="60">
        <v>3</v>
      </c>
      <c r="B18" s="322" t="s">
        <v>515</v>
      </c>
      <c r="C18" s="58" t="s">
        <v>319</v>
      </c>
      <c r="D18" s="56" t="s">
        <v>425</v>
      </c>
      <c r="E18" s="90">
        <v>4</v>
      </c>
      <c r="F18" s="26">
        <v>45.5</v>
      </c>
      <c r="G18" s="254">
        <f t="shared" si="4"/>
        <v>41.5</v>
      </c>
      <c r="H18" s="4"/>
      <c r="I18" s="26"/>
      <c r="J18" s="254">
        <v>0</v>
      </c>
      <c r="K18" s="4"/>
      <c r="L18" s="256">
        <f t="shared" si="5"/>
        <v>0</v>
      </c>
      <c r="M18" s="55">
        <v>1</v>
      </c>
      <c r="N18" s="261">
        <f t="shared" si="6"/>
        <v>41.5</v>
      </c>
      <c r="O18"/>
    </row>
    <row r="19" spans="1:15" ht="16.149999999999999" customHeight="1">
      <c r="A19" s="60">
        <v>5</v>
      </c>
      <c r="B19" s="322" t="s">
        <v>321</v>
      </c>
      <c r="C19" s="58" t="s">
        <v>323</v>
      </c>
      <c r="D19" s="56" t="s">
        <v>422</v>
      </c>
      <c r="E19" s="90">
        <v>3</v>
      </c>
      <c r="F19" s="26">
        <v>47</v>
      </c>
      <c r="G19" s="254">
        <f t="shared" si="4"/>
        <v>44</v>
      </c>
      <c r="H19" s="4"/>
      <c r="I19" s="26"/>
      <c r="J19" s="254">
        <v>0</v>
      </c>
      <c r="K19" s="4"/>
      <c r="L19" s="256">
        <f t="shared" si="5"/>
        <v>0</v>
      </c>
      <c r="M19" s="55">
        <v>1</v>
      </c>
      <c r="N19" s="261">
        <f t="shared" si="6"/>
        <v>44</v>
      </c>
      <c r="O19"/>
    </row>
    <row r="20" spans="1:15" ht="15">
      <c r="A20" s="60"/>
      <c r="B20" s="58"/>
      <c r="C20" s="58"/>
      <c r="D20" s="56"/>
      <c r="E20" s="90"/>
      <c r="F20" s="26"/>
      <c r="G20" s="254">
        <f t="shared" si="4"/>
        <v>0</v>
      </c>
      <c r="H20" s="4"/>
      <c r="I20" s="26"/>
      <c r="J20" s="254">
        <f>I20-E20</f>
        <v>0</v>
      </c>
      <c r="K20" s="4"/>
      <c r="L20" s="256">
        <f t="shared" si="5"/>
        <v>0</v>
      </c>
      <c r="M20" s="55"/>
      <c r="N20" s="261">
        <f t="shared" si="6"/>
        <v>0</v>
      </c>
      <c r="O20"/>
    </row>
    <row r="21" spans="1:15" ht="15">
      <c r="A21" s="60"/>
      <c r="B21" s="58"/>
      <c r="C21" s="58"/>
      <c r="D21" s="56"/>
      <c r="E21" s="90"/>
      <c r="F21" s="26"/>
      <c r="G21" s="254">
        <f t="shared" si="4"/>
        <v>0</v>
      </c>
      <c r="H21" s="4"/>
      <c r="I21" s="26"/>
      <c r="J21" s="254">
        <f>I21-E21</f>
        <v>0</v>
      </c>
      <c r="K21" s="4"/>
      <c r="L21" s="256">
        <f t="shared" si="5"/>
        <v>0</v>
      </c>
      <c r="M21" s="55"/>
      <c r="N21" s="261">
        <f t="shared" si="6"/>
        <v>0</v>
      </c>
    </row>
    <row r="22" spans="1:15" ht="15">
      <c r="A22" s="60"/>
      <c r="B22" s="58"/>
      <c r="C22" s="58"/>
      <c r="D22" s="56"/>
      <c r="E22" s="91"/>
      <c r="F22" s="26"/>
      <c r="G22" s="254">
        <f t="shared" si="4"/>
        <v>0</v>
      </c>
      <c r="H22" s="4"/>
      <c r="I22" s="26"/>
      <c r="J22" s="254">
        <f>I22-E22</f>
        <v>0</v>
      </c>
      <c r="K22" s="4"/>
      <c r="L22" s="256">
        <f t="shared" si="5"/>
        <v>0</v>
      </c>
      <c r="M22" s="55"/>
      <c r="N22" s="261">
        <f t="shared" si="6"/>
        <v>0</v>
      </c>
    </row>
    <row r="23" spans="1:15" ht="15">
      <c r="A23" s="60"/>
      <c r="B23" s="58"/>
      <c r="C23" s="58"/>
      <c r="D23" s="56"/>
      <c r="E23" s="91"/>
      <c r="F23" s="26"/>
      <c r="G23" s="254">
        <f t="shared" si="4"/>
        <v>0</v>
      </c>
      <c r="H23" s="4"/>
      <c r="I23" s="26"/>
      <c r="J23" s="254">
        <f>I23-E23</f>
        <v>0</v>
      </c>
      <c r="K23" s="4"/>
      <c r="L23" s="256">
        <f t="shared" si="5"/>
        <v>0</v>
      </c>
      <c r="M23" s="55"/>
      <c r="N23" s="261">
        <f t="shared" si="6"/>
        <v>0</v>
      </c>
    </row>
    <row r="24" spans="1:15" ht="15">
      <c r="A24" s="60"/>
      <c r="B24" s="58"/>
      <c r="C24" s="58"/>
      <c r="D24" s="56"/>
      <c r="E24" s="91"/>
      <c r="F24" s="26"/>
      <c r="G24" s="254">
        <f t="shared" si="4"/>
        <v>0</v>
      </c>
      <c r="H24" s="4"/>
      <c r="I24" s="26"/>
      <c r="J24" s="254">
        <f>I24-E24</f>
        <v>0</v>
      </c>
      <c r="K24" s="4"/>
      <c r="L24" s="256">
        <f t="shared" si="5"/>
        <v>0</v>
      </c>
      <c r="M24" s="55"/>
      <c r="N24" s="261">
        <f t="shared" si="6"/>
        <v>0</v>
      </c>
    </row>
    <row r="26" spans="1:15" ht="16.149999999999999" customHeight="1"/>
    <row r="27" spans="1:15">
      <c r="A27" s="30"/>
      <c r="B27" s="92" t="s">
        <v>505</v>
      </c>
      <c r="C27" s="31"/>
      <c r="D27" s="3"/>
      <c r="E27" s="129" t="s">
        <v>504</v>
      </c>
      <c r="F27" s="417" t="s">
        <v>504</v>
      </c>
      <c r="G27" s="418"/>
      <c r="H27" s="419"/>
      <c r="I27" s="420" t="s">
        <v>146</v>
      </c>
      <c r="J27" s="421"/>
      <c r="K27" s="422"/>
      <c r="L27" s="35"/>
      <c r="M27" s="35"/>
      <c r="N27" s="4"/>
      <c r="O27"/>
    </row>
    <row r="28" spans="1:15" ht="30">
      <c r="A28" s="32" t="s">
        <v>44</v>
      </c>
      <c r="B28" s="32" t="s">
        <v>151</v>
      </c>
      <c r="C28" s="32" t="s">
        <v>60</v>
      </c>
      <c r="D28" s="28" t="s">
        <v>46</v>
      </c>
      <c r="E28" s="33" t="s">
        <v>47</v>
      </c>
      <c r="F28" s="33" t="s">
        <v>49</v>
      </c>
      <c r="G28" s="260" t="s">
        <v>50</v>
      </c>
      <c r="H28" s="28" t="s">
        <v>51</v>
      </c>
      <c r="I28" s="33" t="s">
        <v>52</v>
      </c>
      <c r="J28" s="260" t="s">
        <v>53</v>
      </c>
      <c r="K28" s="28" t="s">
        <v>54</v>
      </c>
      <c r="L28" s="252" t="s">
        <v>55</v>
      </c>
      <c r="M28" s="28" t="s">
        <v>48</v>
      </c>
      <c r="N28" s="252" t="s">
        <v>56</v>
      </c>
      <c r="O28"/>
    </row>
    <row r="29" spans="1:15" s="81" customFormat="1" ht="15">
      <c r="A29" s="312">
        <v>2</v>
      </c>
      <c r="B29" s="322" t="s">
        <v>316</v>
      </c>
      <c r="C29" s="58" t="s">
        <v>318</v>
      </c>
      <c r="D29" s="54" t="s">
        <v>425</v>
      </c>
      <c r="E29" s="90"/>
      <c r="F29" s="26"/>
      <c r="G29" s="254">
        <f t="shared" ref="G29:G36" si="7">F29-E29</f>
        <v>0</v>
      </c>
      <c r="H29" s="4"/>
      <c r="I29" s="26"/>
      <c r="J29" s="254">
        <f>I29-E29</f>
        <v>0</v>
      </c>
      <c r="K29" s="4"/>
      <c r="L29" s="256">
        <f>H29+K29</f>
        <v>0</v>
      </c>
      <c r="M29" s="55"/>
      <c r="N29" s="261">
        <f>G29+J29</f>
        <v>0</v>
      </c>
    </row>
    <row r="30" spans="1:15" ht="16.149999999999999" customHeight="1">
      <c r="A30" s="312">
        <v>4</v>
      </c>
      <c r="B30" s="322" t="s">
        <v>320</v>
      </c>
      <c r="C30" s="58" t="s">
        <v>322</v>
      </c>
      <c r="D30" s="54" t="s">
        <v>422</v>
      </c>
      <c r="E30" s="90">
        <v>0.5</v>
      </c>
      <c r="F30" s="26">
        <v>50</v>
      </c>
      <c r="G30" s="254">
        <f t="shared" si="7"/>
        <v>49.5</v>
      </c>
      <c r="H30" s="4"/>
      <c r="I30" s="26"/>
      <c r="J30" s="254">
        <v>0</v>
      </c>
      <c r="K30" s="4"/>
      <c r="L30" s="256">
        <f t="shared" ref="L30:L36" si="8">H30+K30</f>
        <v>0</v>
      </c>
      <c r="M30" s="55">
        <v>1</v>
      </c>
      <c r="N30" s="261">
        <f t="shared" ref="N30:N36" si="9">G30+J30</f>
        <v>49.5</v>
      </c>
      <c r="O30"/>
    </row>
    <row r="31" spans="1:15" ht="16.149999999999999" customHeight="1">
      <c r="A31" s="30"/>
      <c r="B31" s="58"/>
      <c r="C31" s="58"/>
      <c r="D31" s="54"/>
      <c r="E31" s="90"/>
      <c r="F31" s="26"/>
      <c r="G31" s="254">
        <f t="shared" si="7"/>
        <v>0</v>
      </c>
      <c r="H31" s="4"/>
      <c r="I31" s="26"/>
      <c r="J31" s="254">
        <f t="shared" ref="J31:J36" si="10">I31-E31</f>
        <v>0</v>
      </c>
      <c r="K31" s="4"/>
      <c r="L31" s="256">
        <f t="shared" si="8"/>
        <v>0</v>
      </c>
      <c r="M31" s="55"/>
      <c r="N31" s="261">
        <f t="shared" si="9"/>
        <v>0</v>
      </c>
      <c r="O31"/>
    </row>
    <row r="32" spans="1:15" ht="16.149999999999999" customHeight="1">
      <c r="A32" s="30"/>
      <c r="B32" s="58"/>
      <c r="C32" s="58"/>
      <c r="D32" s="54"/>
      <c r="E32" s="90"/>
      <c r="F32" s="26"/>
      <c r="G32" s="254">
        <f t="shared" si="7"/>
        <v>0</v>
      </c>
      <c r="H32" s="4"/>
      <c r="I32" s="26"/>
      <c r="J32" s="254">
        <f t="shared" si="10"/>
        <v>0</v>
      </c>
      <c r="K32" s="4"/>
      <c r="L32" s="256">
        <f t="shared" si="8"/>
        <v>0</v>
      </c>
      <c r="M32" s="55"/>
      <c r="N32" s="261">
        <f t="shared" si="9"/>
        <v>0</v>
      </c>
      <c r="O32"/>
    </row>
    <row r="33" spans="1:15" ht="16.149999999999999" customHeight="1">
      <c r="A33" s="30"/>
      <c r="B33" s="58"/>
      <c r="C33" s="58"/>
      <c r="D33" s="54"/>
      <c r="E33" s="90"/>
      <c r="F33" s="26"/>
      <c r="G33" s="254">
        <f t="shared" si="7"/>
        <v>0</v>
      </c>
      <c r="H33" s="4"/>
      <c r="I33" s="26"/>
      <c r="J33" s="254">
        <f t="shared" si="10"/>
        <v>0</v>
      </c>
      <c r="K33" s="4"/>
      <c r="L33" s="256">
        <f t="shared" si="8"/>
        <v>0</v>
      </c>
      <c r="M33" s="55"/>
      <c r="N33" s="261">
        <f t="shared" si="9"/>
        <v>0</v>
      </c>
      <c r="O33"/>
    </row>
    <row r="34" spans="1:15" ht="16.149999999999999" customHeight="1">
      <c r="A34" s="30"/>
      <c r="B34" s="58"/>
      <c r="C34" s="58"/>
      <c r="D34" s="54"/>
      <c r="E34" s="91"/>
      <c r="F34" s="26"/>
      <c r="G34" s="254">
        <f t="shared" si="7"/>
        <v>0</v>
      </c>
      <c r="H34" s="4"/>
      <c r="I34" s="26"/>
      <c r="J34" s="254">
        <f t="shared" si="10"/>
        <v>0</v>
      </c>
      <c r="K34" s="4"/>
      <c r="L34" s="256">
        <f t="shared" si="8"/>
        <v>0</v>
      </c>
      <c r="M34" s="55"/>
      <c r="N34" s="261">
        <f t="shared" si="9"/>
        <v>0</v>
      </c>
    </row>
    <row r="35" spans="1:15" ht="16.149999999999999" customHeight="1">
      <c r="A35" s="30"/>
      <c r="B35" s="58"/>
      <c r="C35" s="58"/>
      <c r="D35" s="54"/>
      <c r="E35" s="91"/>
      <c r="F35" s="26"/>
      <c r="G35" s="254">
        <f t="shared" si="7"/>
        <v>0</v>
      </c>
      <c r="H35" s="4"/>
      <c r="I35" s="26"/>
      <c r="J35" s="254">
        <f t="shared" si="10"/>
        <v>0</v>
      </c>
      <c r="K35" s="4"/>
      <c r="L35" s="256">
        <f t="shared" si="8"/>
        <v>0</v>
      </c>
      <c r="M35" s="55"/>
      <c r="N35" s="261">
        <f t="shared" si="9"/>
        <v>0</v>
      </c>
    </row>
    <row r="36" spans="1:15" ht="16.149999999999999" customHeight="1">
      <c r="A36" s="30"/>
      <c r="B36" s="58"/>
      <c r="C36" s="58"/>
      <c r="D36" s="54"/>
      <c r="E36" s="91"/>
      <c r="F36" s="26"/>
      <c r="G36" s="254">
        <f t="shared" si="7"/>
        <v>0</v>
      </c>
      <c r="H36" s="4"/>
      <c r="I36" s="26"/>
      <c r="J36" s="254">
        <f t="shared" si="10"/>
        <v>0</v>
      </c>
      <c r="K36" s="4"/>
      <c r="L36" s="256">
        <f t="shared" si="8"/>
        <v>0</v>
      </c>
      <c r="M36" s="55"/>
      <c r="N36" s="261">
        <f t="shared" si="9"/>
        <v>0</v>
      </c>
    </row>
    <row r="37" spans="1:15" ht="16.149999999999999" customHeight="1">
      <c r="E37" s="416" t="s">
        <v>149</v>
      </c>
      <c r="F37" s="416"/>
      <c r="G37" s="416"/>
      <c r="H37" s="416"/>
      <c r="I37" s="416"/>
      <c r="J37" s="1"/>
      <c r="K37"/>
      <c r="L37"/>
      <c r="M37"/>
      <c r="N37"/>
    </row>
    <row r="38" spans="1:15" ht="16.149999999999999" customHeight="1">
      <c r="A38" s="30"/>
      <c r="B38" s="89"/>
      <c r="C38" s="31"/>
      <c r="D38" s="3"/>
      <c r="E38" s="129" t="s">
        <v>216</v>
      </c>
      <c r="F38" s="129" t="s">
        <v>216</v>
      </c>
      <c r="G38" s="129" t="s">
        <v>216</v>
      </c>
      <c r="H38" s="129" t="s">
        <v>216</v>
      </c>
      <c r="I38" s="129" t="s">
        <v>216</v>
      </c>
      <c r="M38"/>
      <c r="N38"/>
    </row>
    <row r="39" spans="1:15" ht="16.149999999999999" customHeight="1">
      <c r="A39" s="32" t="s">
        <v>44</v>
      </c>
      <c r="B39" s="32" t="s">
        <v>150</v>
      </c>
      <c r="C39" s="32" t="s">
        <v>60</v>
      </c>
      <c r="D39" s="28" t="s">
        <v>46</v>
      </c>
      <c r="E39" s="33" t="s">
        <v>47</v>
      </c>
      <c r="F39" s="28" t="s">
        <v>147</v>
      </c>
      <c r="G39" s="33" t="s">
        <v>148</v>
      </c>
      <c r="H39" s="33" t="s">
        <v>142</v>
      </c>
      <c r="I39" s="28" t="s">
        <v>143</v>
      </c>
      <c r="J39" s="262" t="s">
        <v>228</v>
      </c>
      <c r="K39" s="263" t="s">
        <v>201</v>
      </c>
      <c r="L39" s="259" t="s">
        <v>141</v>
      </c>
      <c r="M39" s="81"/>
      <c r="N39" s="81"/>
    </row>
    <row r="40" spans="1:15" ht="16.149999999999999" customHeight="1">
      <c r="A40" s="30"/>
      <c r="B40" s="86" t="s">
        <v>152</v>
      </c>
      <c r="C40" s="86"/>
      <c r="D40" s="54"/>
      <c r="E40" s="91"/>
      <c r="F40" s="88"/>
      <c r="G40" s="87"/>
      <c r="H40" s="87"/>
      <c r="I40" s="88"/>
      <c r="J40" s="264">
        <f>SUM(F40:I40)</f>
        <v>0</v>
      </c>
      <c r="K40" s="265">
        <f>SUM(J40-E40)</f>
        <v>0</v>
      </c>
      <c r="L40" s="72"/>
      <c r="M40"/>
      <c r="N40"/>
    </row>
    <row r="41" spans="1:15" ht="16.149999999999999" customHeight="1">
      <c r="A41" s="30"/>
      <c r="B41" s="86" t="s">
        <v>152</v>
      </c>
      <c r="C41" s="86"/>
      <c r="D41" s="54"/>
      <c r="E41" s="91"/>
      <c r="F41" s="88"/>
      <c r="G41" s="87"/>
      <c r="H41" s="87"/>
      <c r="I41" s="88"/>
      <c r="J41" s="264">
        <f>SUM(F41:I41)</f>
        <v>0</v>
      </c>
      <c r="K41" s="265">
        <f>SUM(J41-E41)</f>
        <v>0</v>
      </c>
      <c r="L41" s="72"/>
      <c r="M41"/>
      <c r="N41"/>
    </row>
    <row r="42" spans="1:15" ht="16.149999999999999" customHeight="1">
      <c r="A42" s="30"/>
      <c r="B42" s="86" t="s">
        <v>152</v>
      </c>
      <c r="C42" s="86"/>
      <c r="D42" s="54"/>
      <c r="E42" s="91"/>
      <c r="F42" s="88"/>
      <c r="G42" s="87"/>
      <c r="H42" s="87"/>
      <c r="I42" s="88"/>
      <c r="J42" s="264">
        <f>SUM(F42:I42)</f>
        <v>0</v>
      </c>
      <c r="K42" s="265">
        <f>SUM(J42-E42)</f>
        <v>0</v>
      </c>
      <c r="L42" s="72"/>
      <c r="M42"/>
      <c r="N42"/>
    </row>
    <row r="43" spans="1:15" ht="16.149999999999999" customHeight="1">
      <c r="E43" s="24"/>
      <c r="I43" s="24"/>
      <c r="J43" s="1"/>
      <c r="K43"/>
      <c r="L43"/>
      <c r="M43"/>
      <c r="N43"/>
    </row>
    <row r="44" spans="1:15" ht="16.149999999999999" customHeight="1"/>
    <row r="45" spans="1:15" ht="16.149999999999999" customHeight="1"/>
    <row r="46" spans="1:15" ht="16.149999999999999" customHeight="1"/>
    <row r="47" spans="1:15" ht="16.149999999999999" customHeight="1"/>
    <row r="48" spans="1:15" ht="16.149999999999999" customHeight="1"/>
    <row r="49" ht="16.149999999999999" customHeight="1"/>
    <row r="50" ht="16.149999999999999" customHeight="1"/>
    <row r="51" ht="16.149999999999999" customHeight="1"/>
    <row r="52" ht="16.149999999999999" customHeight="1"/>
    <row r="53" ht="16.149999999999999" customHeight="1"/>
    <row r="54" ht="16.149999999999999" customHeight="1"/>
    <row r="55" ht="16.149999999999999" customHeight="1"/>
    <row r="56" ht="16.149999999999999" customHeight="1"/>
    <row r="57" ht="16.149999999999999" customHeight="1"/>
    <row r="58" ht="16.149999999999999" customHeight="1"/>
    <row r="59" ht="16.149999999999999" customHeight="1"/>
    <row r="60" ht="16.149999999999999" customHeight="1"/>
    <row r="61" ht="16.149999999999999" customHeight="1"/>
    <row r="62" ht="16.149999999999999" customHeight="1"/>
    <row r="63" ht="16.149999999999999" customHeight="1"/>
    <row r="64" ht="16.149999999999999" customHeight="1"/>
    <row r="65" ht="16.149999999999999" customHeight="1"/>
    <row r="66" ht="16.149999999999999" customHeight="1"/>
    <row r="67" ht="16.149999999999999" customHeight="1"/>
    <row r="68" ht="16.149999999999999" customHeight="1"/>
    <row r="69" ht="16.149999999999999" customHeight="1"/>
    <row r="70" ht="16.149999999999999" customHeight="1"/>
    <row r="71" ht="16.149999999999999" customHeight="1"/>
    <row r="72" ht="16.149999999999999" customHeight="1"/>
  </sheetData>
  <mergeCells count="7">
    <mergeCell ref="E37:I37"/>
    <mergeCell ref="F3:H3"/>
    <mergeCell ref="I3:K3"/>
    <mergeCell ref="F15:H15"/>
    <mergeCell ref="I15:K15"/>
    <mergeCell ref="F27:H27"/>
    <mergeCell ref="I27:K27"/>
  </mergeCells>
  <pageMargins left="0.7" right="0.7" top="0.75" bottom="0.75" header="0.3" footer="0.3"/>
  <pageSetup orientation="portrait" horizontalDpi="4294967294" r:id="rId1"/>
  <ignoredErrors>
    <ignoredError sqref="J4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7" tint="0.39997558519241921"/>
  </sheetPr>
  <dimension ref="A1:U18"/>
  <sheetViews>
    <sheetView zoomScaleNormal="100" workbookViewId="0">
      <selection activeCell="M1" sqref="M1"/>
    </sheetView>
  </sheetViews>
  <sheetFormatPr defaultRowHeight="15.75"/>
  <cols>
    <col min="1" max="2" width="8" customWidth="1"/>
    <col min="3" max="3" width="11.28515625" style="29" customWidth="1"/>
    <col min="4" max="4" width="35.42578125" style="38" customWidth="1"/>
    <col min="5" max="5" width="8" style="38" customWidth="1"/>
    <col min="6" max="15" width="8.28515625" style="38" customWidth="1"/>
    <col min="16" max="16" width="14.140625" style="38" customWidth="1"/>
    <col min="17" max="17" width="14.140625" style="29" customWidth="1"/>
    <col min="18" max="18" width="14.140625" customWidth="1"/>
    <col min="19" max="19" width="11" customWidth="1"/>
    <col min="20" max="21" width="8.85546875" style="29"/>
  </cols>
  <sheetData>
    <row r="1" spans="1:21" s="137" customFormat="1" ht="18.75">
      <c r="A1" s="131" t="s">
        <v>134</v>
      </c>
      <c r="B1" s="133"/>
      <c r="C1" s="130"/>
      <c r="D1" s="84"/>
      <c r="E1" s="98" t="s">
        <v>132</v>
      </c>
      <c r="F1" s="287" t="s">
        <v>512</v>
      </c>
      <c r="G1" s="288"/>
      <c r="H1" s="288"/>
      <c r="I1" s="288"/>
      <c r="J1" s="289"/>
      <c r="K1" s="98" t="s">
        <v>133</v>
      </c>
      <c r="L1" s="288" t="s">
        <v>501</v>
      </c>
      <c r="M1" s="288"/>
      <c r="N1" s="288"/>
      <c r="O1" s="290"/>
      <c r="P1" s="132"/>
      <c r="Q1" s="84"/>
      <c r="S1" s="84"/>
    </row>
    <row r="3" spans="1:21" ht="18.75">
      <c r="A3" s="150"/>
      <c r="L3" s="82"/>
      <c r="M3" s="83"/>
    </row>
    <row r="5" spans="1:21">
      <c r="A5" s="135" t="s">
        <v>130</v>
      </c>
      <c r="D5" s="142" t="s">
        <v>508</v>
      </c>
      <c r="E5" s="423"/>
      <c r="F5" s="423"/>
      <c r="G5" s="423"/>
      <c r="H5" s="134"/>
      <c r="P5" s="79"/>
      <c r="Q5" s="38"/>
      <c r="R5" s="38"/>
      <c r="S5" s="38"/>
      <c r="T5" s="38"/>
      <c r="U5" s="38"/>
    </row>
    <row r="6" spans="1:21" s="158" customFormat="1" ht="30" customHeight="1">
      <c r="A6" s="95" t="s">
        <v>98</v>
      </c>
      <c r="B6" s="95" t="s">
        <v>167</v>
      </c>
      <c r="C6" s="95" t="s">
        <v>140</v>
      </c>
      <c r="D6" s="155" t="s">
        <v>99</v>
      </c>
      <c r="E6" s="95" t="s">
        <v>100</v>
      </c>
      <c r="F6" s="156">
        <v>1</v>
      </c>
      <c r="G6" s="156">
        <v>2</v>
      </c>
      <c r="H6" s="156">
        <v>3</v>
      </c>
      <c r="I6" s="156">
        <v>4</v>
      </c>
      <c r="J6" s="156">
        <v>5</v>
      </c>
      <c r="K6" s="156">
        <v>6</v>
      </c>
      <c r="L6" s="156">
        <v>7</v>
      </c>
      <c r="M6" s="156">
        <v>9</v>
      </c>
      <c r="N6" s="156">
        <v>10</v>
      </c>
      <c r="O6" s="156">
        <v>13</v>
      </c>
      <c r="P6" s="95" t="s">
        <v>84</v>
      </c>
      <c r="Q6" s="95" t="s">
        <v>81</v>
      </c>
      <c r="R6" s="157"/>
      <c r="S6" s="157"/>
      <c r="T6" s="157"/>
      <c r="U6" s="157"/>
    </row>
    <row r="7" spans="1:21">
      <c r="A7" s="30">
        <v>4</v>
      </c>
      <c r="B7" s="30">
        <v>1</v>
      </c>
      <c r="C7" s="30" t="s">
        <v>507</v>
      </c>
      <c r="D7" s="304" t="s">
        <v>243</v>
      </c>
      <c r="E7" s="30" t="s">
        <v>422</v>
      </c>
      <c r="F7" s="49">
        <v>3.8</v>
      </c>
      <c r="G7" s="49">
        <v>4.2</v>
      </c>
      <c r="H7" s="49">
        <v>2.7</v>
      </c>
      <c r="I7" s="49">
        <v>3.7</v>
      </c>
      <c r="J7" s="49">
        <v>4</v>
      </c>
      <c r="K7" s="49">
        <v>4.5</v>
      </c>
      <c r="L7" s="49">
        <v>5.8</v>
      </c>
      <c r="M7" s="49">
        <v>4</v>
      </c>
      <c r="N7" s="49">
        <v>3</v>
      </c>
      <c r="O7" s="49">
        <v>4.3</v>
      </c>
      <c r="P7" s="97">
        <f>SUM(F7:O7)</f>
        <v>40</v>
      </c>
      <c r="Q7" s="30">
        <v>1</v>
      </c>
      <c r="R7" s="38"/>
      <c r="S7" s="38"/>
      <c r="T7" s="38"/>
      <c r="U7" s="38"/>
    </row>
    <row r="8" spans="1:21">
      <c r="A8" s="30"/>
      <c r="B8" s="30"/>
      <c r="C8" s="30"/>
      <c r="D8" s="59"/>
      <c r="E8" s="30"/>
      <c r="F8" s="49"/>
      <c r="G8" s="49"/>
      <c r="H8" s="49"/>
      <c r="I8" s="49"/>
      <c r="J8" s="49"/>
      <c r="K8" s="49"/>
      <c r="L8" s="49"/>
      <c r="M8" s="49"/>
      <c r="N8" s="49"/>
      <c r="O8" s="49"/>
      <c r="P8" s="97">
        <f t="shared" ref="P8:P16" si="0">SUM(F8:O8)</f>
        <v>0</v>
      </c>
      <c r="Q8" s="30"/>
      <c r="R8" s="38"/>
      <c r="S8" s="38"/>
      <c r="T8" s="38"/>
      <c r="U8" s="38"/>
    </row>
    <row r="9" spans="1:21">
      <c r="A9" s="30"/>
      <c r="B9" s="30"/>
      <c r="C9" s="30"/>
      <c r="D9" s="59"/>
      <c r="E9" s="30"/>
      <c r="F9" s="49"/>
      <c r="G9" s="49"/>
      <c r="H9" s="49"/>
      <c r="I9" s="49"/>
      <c r="J9" s="49"/>
      <c r="K9" s="49"/>
      <c r="L9" s="49"/>
      <c r="M9" s="49"/>
      <c r="N9" s="49"/>
      <c r="O9" s="49"/>
      <c r="P9" s="97">
        <f t="shared" si="0"/>
        <v>0</v>
      </c>
      <c r="Q9" s="30"/>
      <c r="R9" s="38"/>
      <c r="S9" s="38"/>
      <c r="T9" s="38"/>
    </row>
    <row r="10" spans="1:21">
      <c r="A10" s="30"/>
      <c r="B10" s="30"/>
      <c r="C10" s="30"/>
      <c r="D10" s="59"/>
      <c r="E10" s="3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7">
        <f t="shared" si="0"/>
        <v>0</v>
      </c>
      <c r="Q10" s="30"/>
      <c r="S10" s="29"/>
      <c r="U10"/>
    </row>
    <row r="11" spans="1:21">
      <c r="A11" s="30"/>
      <c r="B11" s="30"/>
      <c r="C11" s="30"/>
      <c r="D11" s="59"/>
      <c r="E11" s="30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97">
        <f t="shared" si="0"/>
        <v>0</v>
      </c>
      <c r="Q11" s="30"/>
      <c r="S11" s="29"/>
      <c r="U11"/>
    </row>
    <row r="12" spans="1:21">
      <c r="A12" s="30"/>
      <c r="B12" s="30"/>
      <c r="C12" s="30"/>
      <c r="D12" s="59"/>
      <c r="E12" s="30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97">
        <f t="shared" si="0"/>
        <v>0</v>
      </c>
      <c r="Q12" s="30"/>
      <c r="S12" s="29"/>
      <c r="U12"/>
    </row>
    <row r="13" spans="1:21">
      <c r="A13" s="30"/>
      <c r="B13" s="30"/>
      <c r="C13" s="30"/>
      <c r="D13" s="59"/>
      <c r="E13" s="3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97">
        <f t="shared" si="0"/>
        <v>0</v>
      </c>
      <c r="Q13" s="30"/>
      <c r="S13" s="29"/>
      <c r="U13"/>
    </row>
    <row r="14" spans="1:21">
      <c r="A14" s="30"/>
      <c r="B14" s="30"/>
      <c r="C14" s="30"/>
      <c r="D14" s="59"/>
      <c r="E14" s="30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7">
        <f t="shared" si="0"/>
        <v>0</v>
      </c>
      <c r="Q14" s="30"/>
      <c r="S14" s="29"/>
      <c r="U14"/>
    </row>
    <row r="15" spans="1:21">
      <c r="A15" s="30"/>
      <c r="B15" s="30"/>
      <c r="C15" s="30"/>
      <c r="D15" s="59"/>
      <c r="E15" s="30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97">
        <f t="shared" si="0"/>
        <v>0</v>
      </c>
      <c r="Q15" s="30"/>
      <c r="S15" s="29"/>
      <c r="U15"/>
    </row>
    <row r="16" spans="1:21">
      <c r="A16" s="30"/>
      <c r="B16" s="30"/>
      <c r="C16" s="30"/>
      <c r="D16" s="59"/>
      <c r="E16" s="3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97">
        <f t="shared" si="0"/>
        <v>0</v>
      </c>
      <c r="Q16" s="30"/>
      <c r="S16" s="29"/>
      <c r="U16"/>
    </row>
    <row r="18" spans="1:13" ht="18.75">
      <c r="A18" s="150" t="s">
        <v>176</v>
      </c>
      <c r="L18" s="82"/>
      <c r="M18" s="83"/>
    </row>
  </sheetData>
  <mergeCells count="1">
    <mergeCell ref="E5:G5"/>
  </mergeCells>
  <pageMargins left="0.7" right="0.7" top="0.75" bottom="0.75" header="0.3" footer="0.3"/>
  <pageSetup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7" tint="0.39997558519241921"/>
  </sheetPr>
  <dimension ref="A1:Y47"/>
  <sheetViews>
    <sheetView zoomScale="90" zoomScaleNormal="90" workbookViewId="0">
      <selection activeCell="H2" sqref="H2"/>
    </sheetView>
  </sheetViews>
  <sheetFormatPr defaultRowHeight="15.75"/>
  <cols>
    <col min="1" max="2" width="8" customWidth="1"/>
    <col min="3" max="3" width="16" style="29" customWidth="1"/>
    <col min="4" max="4" width="35.42578125" style="38" customWidth="1"/>
    <col min="5" max="5" width="8" style="38" customWidth="1"/>
    <col min="6" max="6" width="9.140625" style="29" customWidth="1"/>
    <col min="7" max="7" width="13" style="38" customWidth="1"/>
    <col min="8" max="15" width="9.140625" style="38" customWidth="1"/>
    <col min="16" max="16" width="9.140625" style="29" hidden="1" customWidth="1"/>
    <col min="17" max="17" width="9.140625" style="29" customWidth="1"/>
    <col min="18" max="18" width="9.140625" style="29" hidden="1" customWidth="1"/>
    <col min="19" max="21" width="9.140625" style="29" customWidth="1"/>
    <col min="22" max="23" width="9.140625" customWidth="1"/>
    <col min="24" max="26" width="13.28515625" customWidth="1"/>
  </cols>
  <sheetData>
    <row r="1" spans="1:24" s="85" customFormat="1" ht="23.45" customHeight="1">
      <c r="A1" s="131" t="s">
        <v>177</v>
      </c>
      <c r="B1" s="133"/>
      <c r="C1" s="130"/>
      <c r="D1" s="138"/>
      <c r="E1" s="84"/>
      <c r="F1" s="98" t="s">
        <v>132</v>
      </c>
      <c r="G1" s="287" t="s">
        <v>512</v>
      </c>
      <c r="H1" s="288"/>
      <c r="I1" s="288"/>
      <c r="J1" s="138"/>
      <c r="K1" s="99" t="s">
        <v>174</v>
      </c>
      <c r="L1" s="105"/>
      <c r="M1" s="100"/>
      <c r="N1" s="101"/>
      <c r="Q1" s="150" t="s">
        <v>176</v>
      </c>
      <c r="U1" s="84"/>
    </row>
    <row r="2" spans="1:24" ht="23.45" customHeight="1">
      <c r="E2" s="120"/>
      <c r="F2" s="98" t="s">
        <v>133</v>
      </c>
      <c r="G2" s="291" t="s">
        <v>514</v>
      </c>
      <c r="H2" s="288"/>
      <c r="I2" s="288"/>
      <c r="J2" s="48"/>
      <c r="K2" s="102" t="s">
        <v>108</v>
      </c>
      <c r="L2" s="48" t="s">
        <v>109</v>
      </c>
      <c r="M2" s="144"/>
      <c r="N2" s="103"/>
      <c r="W2" s="47"/>
    </row>
    <row r="3" spans="1:24" ht="23.45" customHeight="1">
      <c r="E3" s="120"/>
      <c r="F3" s="120"/>
      <c r="G3" s="53"/>
      <c r="H3" s="120"/>
      <c r="I3" s="120"/>
      <c r="J3" s="120"/>
      <c r="K3" s="104" t="s">
        <v>107</v>
      </c>
      <c r="L3" s="145" t="s">
        <v>110</v>
      </c>
      <c r="M3" s="146"/>
      <c r="N3" s="147"/>
    </row>
    <row r="4" spans="1:24"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T4" s="52"/>
      <c r="U4" s="52"/>
      <c r="V4" s="52"/>
      <c r="W4" s="52"/>
    </row>
    <row r="5" spans="1:24" s="53" customFormat="1" ht="18.75">
      <c r="A5" s="135" t="s">
        <v>170</v>
      </c>
      <c r="B5"/>
      <c r="C5" s="29"/>
      <c r="D5" s="142" t="s">
        <v>508</v>
      </c>
      <c r="E5" s="137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24" ht="31.5">
      <c r="A6" s="96" t="s">
        <v>98</v>
      </c>
      <c r="B6" s="96" t="s">
        <v>167</v>
      </c>
      <c r="C6" s="96" t="s">
        <v>140</v>
      </c>
      <c r="D6" s="93" t="s">
        <v>99</v>
      </c>
      <c r="E6" s="96" t="s">
        <v>100</v>
      </c>
      <c r="F6" s="94">
        <v>1</v>
      </c>
      <c r="G6" s="94">
        <v>4</v>
      </c>
      <c r="H6" s="94">
        <v>6</v>
      </c>
      <c r="I6" s="94">
        <v>8</v>
      </c>
      <c r="J6" s="94">
        <v>9</v>
      </c>
      <c r="K6" s="94">
        <v>11</v>
      </c>
      <c r="L6" s="94">
        <v>14</v>
      </c>
      <c r="M6" s="94">
        <v>15</v>
      </c>
      <c r="N6" s="95" t="s">
        <v>84</v>
      </c>
      <c r="O6" s="95" t="s">
        <v>222</v>
      </c>
      <c r="P6" s="274" t="s">
        <v>222</v>
      </c>
      <c r="Q6" s="95" t="s">
        <v>231</v>
      </c>
      <c r="R6" s="274" t="s">
        <v>231</v>
      </c>
      <c r="S6" s="96" t="s">
        <v>141</v>
      </c>
      <c r="T6" s="80"/>
    </row>
    <row r="7" spans="1:24">
      <c r="A7" s="30">
        <v>4</v>
      </c>
      <c r="B7" s="30">
        <v>3</v>
      </c>
      <c r="C7" s="30" t="s">
        <v>509</v>
      </c>
      <c r="D7" s="300" t="s">
        <v>251</v>
      </c>
      <c r="E7" s="30" t="s">
        <v>422</v>
      </c>
      <c r="F7" s="39">
        <v>3.9</v>
      </c>
      <c r="G7" s="39">
        <v>4.7</v>
      </c>
      <c r="H7" s="39">
        <v>5</v>
      </c>
      <c r="I7" s="39">
        <v>3.6</v>
      </c>
      <c r="J7" s="39">
        <v>2.5</v>
      </c>
      <c r="K7" s="39">
        <v>1.1000000000000001</v>
      </c>
      <c r="L7" s="39">
        <v>5</v>
      </c>
      <c r="M7" s="39">
        <v>0.9</v>
      </c>
      <c r="N7" s="106">
        <f>SUM(F7:M7)</f>
        <v>26.7</v>
      </c>
      <c r="O7" s="106">
        <f>P7</f>
        <v>3.3374999999999999</v>
      </c>
      <c r="P7" s="275">
        <f>N7/8</f>
        <v>3.3374999999999999</v>
      </c>
      <c r="Q7" s="106">
        <f>R7</f>
        <v>8.34375</v>
      </c>
      <c r="R7" s="275">
        <f>P7*2.5</f>
        <v>8.34375</v>
      </c>
      <c r="S7" s="30">
        <v>2</v>
      </c>
      <c r="T7" s="38"/>
      <c r="U7" s="38"/>
    </row>
    <row r="8" spans="1:24">
      <c r="A8" s="30">
        <v>4</v>
      </c>
      <c r="B8" s="30">
        <v>4</v>
      </c>
      <c r="C8" s="30" t="s">
        <v>509</v>
      </c>
      <c r="D8" s="300" t="s">
        <v>255</v>
      </c>
      <c r="E8" s="30" t="s">
        <v>422</v>
      </c>
      <c r="F8" s="39">
        <v>3</v>
      </c>
      <c r="G8" s="39">
        <v>5.7</v>
      </c>
      <c r="H8" s="39">
        <v>3.5</v>
      </c>
      <c r="I8" s="39">
        <v>3.6</v>
      </c>
      <c r="J8" s="39">
        <v>4.8</v>
      </c>
      <c r="K8" s="39">
        <v>4.2</v>
      </c>
      <c r="L8" s="39">
        <v>2.5</v>
      </c>
      <c r="M8" s="39">
        <v>2</v>
      </c>
      <c r="N8" s="106">
        <f>SUM(F8:M8)</f>
        <v>29.299999999999997</v>
      </c>
      <c r="O8" s="106">
        <f>P8</f>
        <v>3.6624999999999996</v>
      </c>
      <c r="P8" s="275">
        <f>N8/8</f>
        <v>3.6624999999999996</v>
      </c>
      <c r="Q8" s="106">
        <f>R8</f>
        <v>9.15625</v>
      </c>
      <c r="R8" s="275">
        <f>P8*2.5</f>
        <v>9.15625</v>
      </c>
      <c r="S8" s="30">
        <v>1</v>
      </c>
      <c r="T8" s="38"/>
      <c r="U8" s="38"/>
    </row>
    <row r="9" spans="1:24">
      <c r="A9" s="30">
        <v>4</v>
      </c>
      <c r="B9" s="30">
        <v>6</v>
      </c>
      <c r="C9" s="30" t="s">
        <v>510</v>
      </c>
      <c r="D9" s="59" t="s">
        <v>263</v>
      </c>
      <c r="E9" s="30" t="s">
        <v>431</v>
      </c>
      <c r="F9" s="39">
        <v>4</v>
      </c>
      <c r="G9" s="39">
        <v>4.8</v>
      </c>
      <c r="H9" s="39">
        <v>4.5</v>
      </c>
      <c r="I9" s="39">
        <v>1.8</v>
      </c>
      <c r="J9" s="39">
        <v>3.7</v>
      </c>
      <c r="K9" s="39">
        <v>3.1</v>
      </c>
      <c r="L9" s="39">
        <v>1</v>
      </c>
      <c r="M9" s="39">
        <v>0.8</v>
      </c>
      <c r="N9" s="106">
        <f>SUM(F9:M9)</f>
        <v>23.700000000000003</v>
      </c>
      <c r="O9" s="106">
        <f>P9</f>
        <v>2.9625000000000004</v>
      </c>
      <c r="P9" s="275">
        <f>N9/8</f>
        <v>2.9625000000000004</v>
      </c>
      <c r="Q9" s="106">
        <f>R9</f>
        <v>7.4062500000000009</v>
      </c>
      <c r="R9" s="275">
        <f>P9*2.5</f>
        <v>7.4062500000000009</v>
      </c>
      <c r="S9" s="30">
        <v>1</v>
      </c>
      <c r="T9" s="38"/>
      <c r="U9" s="38"/>
    </row>
    <row r="10" spans="1:24">
      <c r="A10" s="30"/>
      <c r="B10" s="30"/>
      <c r="C10" s="30"/>
      <c r="D10" s="59"/>
      <c r="E10" s="30"/>
      <c r="F10" s="39"/>
      <c r="G10" s="39"/>
      <c r="H10" s="39"/>
      <c r="I10" s="39"/>
      <c r="J10" s="39"/>
      <c r="K10" s="39"/>
      <c r="L10" s="39"/>
      <c r="M10" s="39"/>
      <c r="N10" s="106">
        <f>SUM(F10:M10)</f>
        <v>0</v>
      </c>
      <c r="O10" s="106">
        <f>P10</f>
        <v>0</v>
      </c>
      <c r="P10" s="275">
        <f>N10/8</f>
        <v>0</v>
      </c>
      <c r="Q10" s="106">
        <f>R10</f>
        <v>0</v>
      </c>
      <c r="R10" s="275">
        <f>P10*2.5</f>
        <v>0</v>
      </c>
      <c r="S10" s="30"/>
      <c r="T10" s="38"/>
      <c r="U10" s="38"/>
    </row>
    <row r="11" spans="1:24">
      <c r="A11" s="30"/>
      <c r="B11" s="30"/>
      <c r="C11" s="30"/>
      <c r="D11" s="59"/>
      <c r="E11" s="30"/>
      <c r="F11" s="39"/>
      <c r="G11" s="39"/>
      <c r="H11" s="39"/>
      <c r="I11" s="39"/>
      <c r="J11" s="39"/>
      <c r="K11" s="39"/>
      <c r="L11" s="39"/>
      <c r="M11" s="39"/>
      <c r="N11" s="106">
        <f>SUM(F11:M11)</f>
        <v>0</v>
      </c>
      <c r="O11" s="106">
        <f>P11</f>
        <v>0</v>
      </c>
      <c r="P11" s="275">
        <f>N11/8</f>
        <v>0</v>
      </c>
      <c r="Q11" s="106">
        <f>R11</f>
        <v>0</v>
      </c>
      <c r="R11" s="275">
        <f>P11*2.5</f>
        <v>0</v>
      </c>
      <c r="S11" s="30"/>
      <c r="T11"/>
      <c r="U11"/>
    </row>
    <row r="12" spans="1:24">
      <c r="A12" s="50"/>
      <c r="B12" s="50"/>
      <c r="C12" s="50"/>
      <c r="D12" s="136"/>
      <c r="F12" s="38"/>
      <c r="N12" s="29"/>
      <c r="O12" s="29"/>
      <c r="S12"/>
      <c r="T12"/>
      <c r="U12"/>
      <c r="V12" s="51"/>
      <c r="W12" s="29"/>
    </row>
    <row r="13" spans="1:24">
      <c r="A13" s="50"/>
      <c r="B13" s="50"/>
      <c r="C13" s="50"/>
      <c r="D13" s="136"/>
      <c r="F13" s="38"/>
      <c r="N13" s="29"/>
      <c r="O13" s="29"/>
      <c r="S13"/>
      <c r="T13"/>
      <c r="U13"/>
      <c r="V13" s="51"/>
      <c r="W13" s="29"/>
    </row>
    <row r="14" spans="1:24" ht="18.75">
      <c r="A14" s="50"/>
      <c r="B14" s="50"/>
      <c r="C14" s="50"/>
      <c r="D14" s="136"/>
      <c r="F14" s="38"/>
      <c r="N14" s="29"/>
      <c r="O14" s="29"/>
      <c r="S14" s="150"/>
      <c r="T14" s="51"/>
      <c r="U14" s="51"/>
      <c r="V14" s="51"/>
      <c r="W14" s="51"/>
      <c r="X14" s="29"/>
    </row>
    <row r="15" spans="1:24" s="53" customFormat="1" ht="18.75">
      <c r="A15" s="135" t="s">
        <v>171</v>
      </c>
      <c r="B15" s="50"/>
      <c r="C15" s="50"/>
      <c r="D15" s="142" t="s">
        <v>131</v>
      </c>
      <c r="E15" s="120"/>
      <c r="F15" s="120"/>
      <c r="G15" s="120"/>
      <c r="H15" s="121"/>
      <c r="I15" s="121"/>
      <c r="J15" s="120"/>
      <c r="K15" s="120"/>
      <c r="L15" s="120"/>
    </row>
    <row r="16" spans="1:24" ht="31.5">
      <c r="A16" s="96" t="s">
        <v>98</v>
      </c>
      <c r="B16" s="96" t="s">
        <v>167</v>
      </c>
      <c r="C16" s="96" t="s">
        <v>140</v>
      </c>
      <c r="D16" s="96" t="s">
        <v>99</v>
      </c>
      <c r="E16" s="96" t="s">
        <v>100</v>
      </c>
      <c r="F16" s="94">
        <v>2</v>
      </c>
      <c r="G16" s="94">
        <v>3</v>
      </c>
      <c r="H16" s="94">
        <v>5</v>
      </c>
      <c r="I16" s="94">
        <v>7</v>
      </c>
      <c r="J16" s="94">
        <v>10</v>
      </c>
      <c r="K16" s="94">
        <v>12</v>
      </c>
      <c r="L16" s="94">
        <v>13</v>
      </c>
      <c r="M16" s="94">
        <v>14</v>
      </c>
      <c r="N16" s="95" t="s">
        <v>84</v>
      </c>
      <c r="O16" s="95" t="s">
        <v>222</v>
      </c>
      <c r="P16" s="274" t="s">
        <v>222</v>
      </c>
      <c r="Q16" s="95" t="s">
        <v>231</v>
      </c>
      <c r="R16" s="274" t="s">
        <v>231</v>
      </c>
      <c r="S16" s="96" t="s">
        <v>141</v>
      </c>
      <c r="T16" s="80"/>
    </row>
    <row r="17" spans="1:25">
      <c r="A17" s="30"/>
      <c r="B17" s="30"/>
      <c r="C17" s="30"/>
      <c r="D17" s="59"/>
      <c r="E17" s="30"/>
      <c r="F17" s="39"/>
      <c r="G17" s="39"/>
      <c r="H17" s="39"/>
      <c r="I17" s="39"/>
      <c r="J17" s="39"/>
      <c r="K17" s="39"/>
      <c r="L17" s="39"/>
      <c r="M17" s="39"/>
      <c r="N17" s="106">
        <f>SUM(F17:M17)</f>
        <v>0</v>
      </c>
      <c r="O17" s="106">
        <f>P17</f>
        <v>0</v>
      </c>
      <c r="P17" s="275">
        <f>N17/8</f>
        <v>0</v>
      </c>
      <c r="Q17" s="106">
        <f>R17</f>
        <v>0</v>
      </c>
      <c r="R17" s="275">
        <f>P17*2.5</f>
        <v>0</v>
      </c>
      <c r="S17" s="30"/>
      <c r="T17" s="38"/>
      <c r="U17" s="38"/>
    </row>
    <row r="18" spans="1:25">
      <c r="A18" s="30"/>
      <c r="B18" s="30"/>
      <c r="C18" s="30"/>
      <c r="D18" s="59"/>
      <c r="E18" s="30"/>
      <c r="F18" s="39"/>
      <c r="G18" s="39"/>
      <c r="H18" s="39"/>
      <c r="I18" s="39"/>
      <c r="J18" s="39"/>
      <c r="K18" s="39"/>
      <c r="L18" s="39"/>
      <c r="M18" s="39"/>
      <c r="N18" s="106">
        <f>SUM(F18:M18)</f>
        <v>0</v>
      </c>
      <c r="O18" s="106">
        <f>P18</f>
        <v>0</v>
      </c>
      <c r="P18" s="275">
        <f>N18/8</f>
        <v>0</v>
      </c>
      <c r="Q18" s="106">
        <f>R18</f>
        <v>0</v>
      </c>
      <c r="R18" s="275">
        <f>P18*2.5</f>
        <v>0</v>
      </c>
      <c r="S18" s="30"/>
      <c r="T18" s="38"/>
      <c r="U18" s="38"/>
    </row>
    <row r="19" spans="1:25">
      <c r="A19" s="30"/>
      <c r="B19" s="30"/>
      <c r="C19" s="30"/>
      <c r="D19" s="59"/>
      <c r="E19" s="30"/>
      <c r="F19" s="39"/>
      <c r="G19" s="39"/>
      <c r="H19" s="39"/>
      <c r="I19" s="39"/>
      <c r="J19" s="39"/>
      <c r="K19" s="39"/>
      <c r="L19" s="39"/>
      <c r="M19" s="39"/>
      <c r="N19" s="106">
        <f>SUM(F19:M19)</f>
        <v>0</v>
      </c>
      <c r="O19" s="106">
        <f>P19</f>
        <v>0</v>
      </c>
      <c r="P19" s="275">
        <f>N19/8</f>
        <v>0</v>
      </c>
      <c r="Q19" s="106">
        <f>R19</f>
        <v>0</v>
      </c>
      <c r="R19" s="275">
        <f>P19*2.5</f>
        <v>0</v>
      </c>
      <c r="S19" s="30"/>
      <c r="T19" s="38"/>
      <c r="U19" s="38"/>
    </row>
    <row r="20" spans="1:25">
      <c r="A20" s="30"/>
      <c r="B20" s="30"/>
      <c r="C20" s="30"/>
      <c r="D20" s="59"/>
      <c r="E20" s="30"/>
      <c r="F20" s="39"/>
      <c r="G20" s="39"/>
      <c r="H20" s="39"/>
      <c r="I20" s="39"/>
      <c r="J20" s="39"/>
      <c r="K20" s="39"/>
      <c r="L20" s="39"/>
      <c r="M20" s="39"/>
      <c r="N20" s="106">
        <f>SUM(F20:M20)</f>
        <v>0</v>
      </c>
      <c r="O20" s="106">
        <f>P20</f>
        <v>0</v>
      </c>
      <c r="P20" s="275">
        <f>N20/8</f>
        <v>0</v>
      </c>
      <c r="Q20" s="106">
        <f>R20</f>
        <v>0</v>
      </c>
      <c r="R20" s="275">
        <f>P20*2.5</f>
        <v>0</v>
      </c>
      <c r="S20" s="30"/>
      <c r="T20"/>
      <c r="U20"/>
    </row>
    <row r="21" spans="1:25">
      <c r="A21" s="30"/>
      <c r="B21" s="30"/>
      <c r="C21" s="30"/>
      <c r="D21" s="59"/>
      <c r="E21" s="30"/>
      <c r="F21" s="39"/>
      <c r="G21" s="39"/>
      <c r="H21" s="39"/>
      <c r="I21" s="39"/>
      <c r="J21" s="39"/>
      <c r="K21" s="39"/>
      <c r="L21" s="39"/>
      <c r="M21" s="39"/>
      <c r="N21" s="106">
        <f>SUM(F21:M21)</f>
        <v>0</v>
      </c>
      <c r="O21" s="106">
        <f>P21</f>
        <v>0</v>
      </c>
      <c r="P21" s="275">
        <f>N21/8</f>
        <v>0</v>
      </c>
      <c r="Q21" s="106">
        <f>R21</f>
        <v>0</v>
      </c>
      <c r="R21" s="275">
        <f>P21*2.5</f>
        <v>0</v>
      </c>
      <c r="S21" s="30"/>
      <c r="T21"/>
      <c r="U21"/>
    </row>
    <row r="22" spans="1:25">
      <c r="F22" s="38"/>
      <c r="N22" s="29"/>
      <c r="O22" s="108"/>
      <c r="P22" s="108"/>
      <c r="T22" s="51"/>
    </row>
    <row r="23" spans="1:25">
      <c r="F23" s="38"/>
      <c r="N23" s="29"/>
      <c r="O23" s="51"/>
      <c r="P23" s="51"/>
    </row>
    <row r="24" spans="1:25">
      <c r="F24" s="38"/>
      <c r="N24" s="29"/>
      <c r="O24" s="51"/>
      <c r="P24" s="51"/>
      <c r="V24" s="29"/>
    </row>
    <row r="25" spans="1:25" s="85" customFormat="1" ht="21.6" customHeight="1">
      <c r="A25" s="131" t="s">
        <v>178</v>
      </c>
      <c r="B25" s="133"/>
      <c r="C25" s="130"/>
      <c r="D25" s="140"/>
      <c r="E25" s="84"/>
      <c r="F25" s="98" t="s">
        <v>132</v>
      </c>
      <c r="G25" s="127"/>
      <c r="H25" s="128"/>
      <c r="I25" s="128"/>
    </row>
    <row r="26" spans="1:25" ht="21.6" customHeight="1">
      <c r="F26" s="98" t="s">
        <v>133</v>
      </c>
      <c r="G26" s="139"/>
      <c r="H26" s="128"/>
      <c r="I26" s="128"/>
      <c r="P26" s="38"/>
      <c r="V26" s="29"/>
      <c r="W26" s="29"/>
    </row>
    <row r="27" spans="1:25" ht="21.6" customHeight="1">
      <c r="P27" s="38"/>
      <c r="V27" s="29"/>
      <c r="W27" s="29"/>
    </row>
    <row r="28" spans="1:25" s="135" customFormat="1">
      <c r="A28" s="135" t="s">
        <v>169</v>
      </c>
      <c r="D28" s="142" t="s">
        <v>131</v>
      </c>
      <c r="E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</row>
    <row r="29" spans="1:25" s="81" customFormat="1" ht="30" customHeight="1">
      <c r="A29" s="96" t="s">
        <v>98</v>
      </c>
      <c r="B29" s="96" t="s">
        <v>167</v>
      </c>
      <c r="C29" s="96" t="s">
        <v>168</v>
      </c>
      <c r="D29" s="93" t="s">
        <v>99</v>
      </c>
      <c r="E29" s="96" t="s">
        <v>100</v>
      </c>
      <c r="F29" s="94">
        <v>1</v>
      </c>
      <c r="G29" s="94">
        <v>4</v>
      </c>
      <c r="H29" s="94">
        <v>6</v>
      </c>
      <c r="I29" s="94">
        <v>8</v>
      </c>
      <c r="J29" s="94">
        <v>9</v>
      </c>
      <c r="K29" s="94">
        <v>11</v>
      </c>
      <c r="L29" s="94">
        <v>14</v>
      </c>
      <c r="M29" s="94">
        <v>15</v>
      </c>
      <c r="N29" s="94">
        <v>2</v>
      </c>
      <c r="O29" s="94">
        <v>3</v>
      </c>
      <c r="P29" s="276"/>
      <c r="Q29" s="94">
        <v>5</v>
      </c>
      <c r="R29" s="276"/>
      <c r="S29" s="94">
        <v>7</v>
      </c>
      <c r="T29" s="94">
        <v>10</v>
      </c>
      <c r="U29" s="94">
        <v>12</v>
      </c>
      <c r="V29" s="94">
        <v>13</v>
      </c>
      <c r="W29" s="94">
        <v>14</v>
      </c>
      <c r="X29" s="95" t="s">
        <v>84</v>
      </c>
      <c r="Y29" s="94" t="s">
        <v>141</v>
      </c>
    </row>
    <row r="30" spans="1:25">
      <c r="A30" s="30"/>
      <c r="B30" s="30"/>
      <c r="C30" s="30"/>
      <c r="D30" s="59"/>
      <c r="E30" s="30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106">
        <f>SUM(F30:W30)</f>
        <v>0</v>
      </c>
      <c r="Y30" s="3"/>
    </row>
    <row r="31" spans="1:25">
      <c r="A31" s="30"/>
      <c r="B31" s="30"/>
      <c r="C31" s="30"/>
      <c r="D31" s="59"/>
      <c r="E31" s="30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106">
        <f>SUM(F31:W31)</f>
        <v>0</v>
      </c>
      <c r="Y31" s="3"/>
    </row>
    <row r="32" spans="1:25">
      <c r="A32" s="4"/>
      <c r="B32" s="4"/>
      <c r="C32" s="31"/>
      <c r="D32" s="64"/>
      <c r="E32" s="3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06">
        <f>SUM(F32:W32)</f>
        <v>0</v>
      </c>
      <c r="Y32" s="3"/>
    </row>
    <row r="33" spans="1:25">
      <c r="A33" s="4"/>
      <c r="B33" s="4"/>
      <c r="C33" s="31"/>
      <c r="D33" s="64"/>
      <c r="E33" s="30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06">
        <f>SUM(F33:W33)</f>
        <v>0</v>
      </c>
      <c r="Y33" s="3"/>
    </row>
    <row r="34" spans="1:25">
      <c r="A34" s="4"/>
      <c r="B34" s="4"/>
      <c r="C34" s="31"/>
      <c r="D34" s="64"/>
      <c r="E34" s="30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06">
        <f>SUM(F34:W34)</f>
        <v>0</v>
      </c>
      <c r="Y34" s="3"/>
    </row>
    <row r="35" spans="1:25">
      <c r="P35" s="38"/>
      <c r="V35" s="29"/>
      <c r="W35" s="29"/>
    </row>
    <row r="36" spans="1:25">
      <c r="P36" s="38"/>
      <c r="V36" s="29"/>
      <c r="W36" s="29"/>
    </row>
    <row r="37" spans="1:25">
      <c r="P37" s="38"/>
      <c r="V37" s="29"/>
      <c r="W37" s="29"/>
    </row>
    <row r="38" spans="1:25">
      <c r="P38" s="38"/>
      <c r="V38" s="29"/>
      <c r="W38" s="29"/>
    </row>
    <row r="39" spans="1:25">
      <c r="P39" s="38"/>
      <c r="V39" s="29"/>
      <c r="W39" s="29"/>
    </row>
    <row r="40" spans="1:25">
      <c r="P40" s="38"/>
      <c r="V40" s="29"/>
      <c r="W40" s="29"/>
    </row>
    <row r="41" spans="1:25">
      <c r="P41" s="38"/>
      <c r="V41" s="29"/>
      <c r="W41" s="29"/>
    </row>
    <row r="42" spans="1:25">
      <c r="P42" s="38"/>
      <c r="V42" s="29"/>
      <c r="W42" s="29"/>
    </row>
    <row r="43" spans="1:25">
      <c r="P43" s="38"/>
      <c r="V43" s="29"/>
      <c r="W43" s="29"/>
    </row>
    <row r="44" spans="1:25">
      <c r="P44" s="38"/>
      <c r="V44" s="29"/>
      <c r="W44" s="29"/>
    </row>
    <row r="45" spans="1:25">
      <c r="P45" s="38"/>
      <c r="V45" s="29"/>
      <c r="W45" s="29"/>
    </row>
    <row r="46" spans="1:25">
      <c r="P46" s="38"/>
      <c r="V46" s="29"/>
      <c r="W46" s="29"/>
    </row>
    <row r="47" spans="1:25">
      <c r="P47" s="38"/>
      <c r="V47" s="2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7" tint="0.39997558519241921"/>
    <pageSetUpPr fitToPage="1"/>
  </sheetPr>
  <dimension ref="A1:Z13"/>
  <sheetViews>
    <sheetView zoomScaleNormal="100" workbookViewId="0">
      <selection activeCell="U7" sqref="U7"/>
    </sheetView>
  </sheetViews>
  <sheetFormatPr defaultRowHeight="15.75"/>
  <cols>
    <col min="3" max="3" width="23.85546875" style="29" customWidth="1"/>
    <col min="4" max="4" width="8.28515625" style="38" customWidth="1"/>
    <col min="5" max="14" width="10.5703125" style="38" customWidth="1"/>
    <col min="15" max="16" width="11.7109375" customWidth="1"/>
    <col min="17" max="17" width="11.7109375" hidden="1" customWidth="1"/>
    <col min="18" max="18" width="11.7109375" customWidth="1"/>
    <col min="19" max="19" width="11.7109375" hidden="1" customWidth="1"/>
    <col min="20" max="21" width="10.5703125" style="38" customWidth="1"/>
    <col min="22" max="38" width="11.7109375" customWidth="1"/>
  </cols>
  <sheetData>
    <row r="1" spans="1:26" s="168" customFormat="1" ht="18.75">
      <c r="A1" s="282" t="s">
        <v>85</v>
      </c>
      <c r="B1" s="270"/>
      <c r="C1" s="272" t="s">
        <v>132</v>
      </c>
      <c r="D1" s="287" t="s">
        <v>512</v>
      </c>
      <c r="E1" s="288"/>
      <c r="F1" s="288"/>
      <c r="G1" s="288"/>
      <c r="H1" s="288"/>
      <c r="I1" s="292"/>
      <c r="J1" s="138" t="s">
        <v>133</v>
      </c>
      <c r="K1" s="288" t="s">
        <v>501</v>
      </c>
      <c r="L1" s="288"/>
      <c r="M1" s="288"/>
      <c r="N1" s="288"/>
      <c r="T1" s="151"/>
      <c r="U1" s="151"/>
    </row>
    <row r="3" spans="1:26" ht="18.75">
      <c r="A3" s="150"/>
      <c r="O3" s="149"/>
      <c r="P3" s="149"/>
      <c r="Q3" s="149"/>
      <c r="R3" s="149"/>
      <c r="S3" s="149"/>
      <c r="W3" s="149"/>
      <c r="Y3" s="149"/>
    </row>
    <row r="5" spans="1:26" s="53" customFormat="1" ht="18.75">
      <c r="A5" s="122"/>
      <c r="B5" s="424" t="s">
        <v>140</v>
      </c>
      <c r="C5" s="425"/>
      <c r="D5" s="426"/>
      <c r="E5" s="159" t="s">
        <v>131</v>
      </c>
      <c r="F5" s="160" t="s">
        <v>511</v>
      </c>
      <c r="G5" s="161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4" t="s">
        <v>506</v>
      </c>
      <c r="U5" s="279"/>
      <c r="V5" s="162"/>
      <c r="Y5"/>
      <c r="Z5"/>
    </row>
    <row r="6" spans="1:26" s="27" customFormat="1" ht="30" customHeight="1">
      <c r="A6" s="28" t="s">
        <v>98</v>
      </c>
      <c r="B6" s="28" t="s">
        <v>167</v>
      </c>
      <c r="C6" s="28" t="s">
        <v>80</v>
      </c>
      <c r="D6" s="28" t="s">
        <v>46</v>
      </c>
      <c r="E6" s="152">
        <v>1</v>
      </c>
      <c r="F6" s="152">
        <v>2</v>
      </c>
      <c r="G6" s="152">
        <v>3</v>
      </c>
      <c r="H6" s="152">
        <v>4</v>
      </c>
      <c r="I6" s="152">
        <v>5</v>
      </c>
      <c r="J6" s="152" t="s">
        <v>179</v>
      </c>
      <c r="K6" s="152" t="s">
        <v>180</v>
      </c>
      <c r="L6" s="152" t="s">
        <v>181</v>
      </c>
      <c r="M6" s="152">
        <v>7</v>
      </c>
      <c r="N6" s="152">
        <v>8</v>
      </c>
      <c r="O6" s="109" t="s">
        <v>83</v>
      </c>
      <c r="P6" s="109" t="s">
        <v>222</v>
      </c>
      <c r="Q6" s="277" t="s">
        <v>222</v>
      </c>
      <c r="R6" s="109" t="s">
        <v>231</v>
      </c>
      <c r="S6" s="277" t="s">
        <v>231</v>
      </c>
      <c r="T6" s="152" t="s">
        <v>47</v>
      </c>
      <c r="U6" s="152" t="s">
        <v>217</v>
      </c>
      <c r="V6" s="281" t="s">
        <v>81</v>
      </c>
      <c r="X6" s="41"/>
      <c r="Y6" s="41"/>
    </row>
    <row r="7" spans="1:26">
      <c r="A7" s="3">
        <v>4</v>
      </c>
      <c r="B7" s="3"/>
      <c r="C7" s="31" t="s">
        <v>281</v>
      </c>
      <c r="D7" s="31" t="s">
        <v>425</v>
      </c>
      <c r="E7" s="64">
        <v>4</v>
      </c>
      <c r="F7" s="64">
        <v>2.8</v>
      </c>
      <c r="G7" s="64">
        <v>3</v>
      </c>
      <c r="H7" s="64">
        <v>3.1</v>
      </c>
      <c r="I7" s="64">
        <v>2.4</v>
      </c>
      <c r="J7" s="64">
        <v>2.8</v>
      </c>
      <c r="K7" s="64">
        <v>3.2</v>
      </c>
      <c r="L7" s="153">
        <f>AVERAGE(J7:K7)</f>
        <v>3</v>
      </c>
      <c r="M7" s="64">
        <v>3.5</v>
      </c>
      <c r="N7" s="64">
        <v>3.9</v>
      </c>
      <c r="O7" s="111">
        <f>SUM(E7:E7:I7,L7:N7)</f>
        <v>25.7</v>
      </c>
      <c r="P7" s="111">
        <f>Q7</f>
        <v>3.2124999999999999</v>
      </c>
      <c r="Q7" s="278">
        <f>O7/8</f>
        <v>3.2124999999999999</v>
      </c>
      <c r="R7" s="111">
        <f>S7</f>
        <v>8.03125</v>
      </c>
      <c r="S7" s="278">
        <f>Q7*2.5</f>
        <v>8.03125</v>
      </c>
      <c r="T7" s="154">
        <v>0.5</v>
      </c>
      <c r="U7" s="280">
        <f>S7-T7</f>
        <v>7.53125</v>
      </c>
      <c r="V7" s="40">
        <v>1</v>
      </c>
      <c r="X7" s="29"/>
      <c r="Y7" s="29"/>
    </row>
    <row r="8" spans="1:26" s="20" customFormat="1">
      <c r="A8" s="72"/>
      <c r="B8" s="72"/>
      <c r="C8" s="31"/>
      <c r="D8" s="31"/>
      <c r="E8" s="64"/>
      <c r="F8" s="64"/>
      <c r="G8" s="64"/>
      <c r="H8" s="64"/>
      <c r="I8" s="64"/>
      <c r="J8" s="64"/>
      <c r="K8" s="64"/>
      <c r="L8" s="153" t="e">
        <f>AVERAGE(J8:K8)</f>
        <v>#DIV/0!</v>
      </c>
      <c r="M8" s="64"/>
      <c r="N8" s="64"/>
      <c r="O8" s="111" t="e">
        <f>SUM(E8:E8:I8,L8:N8)</f>
        <v>#DIV/0!</v>
      </c>
      <c r="P8" s="111" t="e">
        <f>Q8</f>
        <v>#DIV/0!</v>
      </c>
      <c r="Q8" s="278" t="e">
        <f>O8/8</f>
        <v>#DIV/0!</v>
      </c>
      <c r="R8" s="111" t="e">
        <f>S8</f>
        <v>#DIV/0!</v>
      </c>
      <c r="S8" s="278" t="e">
        <f>Q8*2.5</f>
        <v>#DIV/0!</v>
      </c>
      <c r="T8" s="154">
        <v>0</v>
      </c>
      <c r="U8" s="280" t="e">
        <f>S8-T8</f>
        <v>#DIV/0!</v>
      </c>
      <c r="V8" s="40"/>
      <c r="X8" s="37"/>
      <c r="Y8" s="37"/>
    </row>
    <row r="9" spans="1:26">
      <c r="A9" s="3"/>
      <c r="B9" s="3"/>
      <c r="C9" s="31"/>
      <c r="D9" s="31"/>
      <c r="E9" s="64"/>
      <c r="F9" s="64"/>
      <c r="G9" s="64"/>
      <c r="H9" s="64"/>
      <c r="I9" s="64"/>
      <c r="J9" s="64"/>
      <c r="K9" s="64"/>
      <c r="L9" s="153" t="e">
        <f>AVERAGE(J9:K9)</f>
        <v>#DIV/0!</v>
      </c>
      <c r="M9" s="64"/>
      <c r="N9" s="64"/>
      <c r="O9" s="111" t="e">
        <f>SUM(E9:E9:I9,L9:N9)</f>
        <v>#DIV/0!</v>
      </c>
      <c r="P9" s="111" t="e">
        <f>Q9</f>
        <v>#DIV/0!</v>
      </c>
      <c r="Q9" s="278" t="e">
        <f>O9/8</f>
        <v>#DIV/0!</v>
      </c>
      <c r="R9" s="111" t="e">
        <f>S9</f>
        <v>#DIV/0!</v>
      </c>
      <c r="S9" s="278" t="e">
        <f>Q9*2.5</f>
        <v>#DIV/0!</v>
      </c>
      <c r="T9" s="154">
        <v>0</v>
      </c>
      <c r="U9" s="280" t="e">
        <f>S9-T9</f>
        <v>#DIV/0!</v>
      </c>
      <c r="V9" s="40"/>
      <c r="X9" s="29"/>
      <c r="Y9" s="29"/>
    </row>
    <row r="10" spans="1:26">
      <c r="A10" s="3"/>
      <c r="B10" s="3"/>
      <c r="C10" s="31"/>
      <c r="D10" s="31"/>
      <c r="E10" s="64"/>
      <c r="F10" s="64"/>
      <c r="G10" s="64"/>
      <c r="H10" s="64"/>
      <c r="I10" s="64"/>
      <c r="J10" s="64"/>
      <c r="K10" s="64"/>
      <c r="L10" s="153" t="e">
        <f>AVERAGE(J10:K10)</f>
        <v>#DIV/0!</v>
      </c>
      <c r="M10" s="64"/>
      <c r="N10" s="64"/>
      <c r="O10" s="111" t="e">
        <f>SUM(E10:E10:I10,L10:N10)</f>
        <v>#DIV/0!</v>
      </c>
      <c r="P10" s="111" t="e">
        <f>Q10</f>
        <v>#DIV/0!</v>
      </c>
      <c r="Q10" s="278" t="e">
        <f>O10/8</f>
        <v>#DIV/0!</v>
      </c>
      <c r="R10" s="111" t="e">
        <f>S10</f>
        <v>#DIV/0!</v>
      </c>
      <c r="S10" s="278" t="e">
        <f>Q10*2.5</f>
        <v>#DIV/0!</v>
      </c>
      <c r="T10" s="154">
        <v>0</v>
      </c>
      <c r="U10" s="280" t="e">
        <f>S10-T10</f>
        <v>#DIV/0!</v>
      </c>
      <c r="V10" s="40"/>
      <c r="X10" s="29"/>
      <c r="Y10" s="29"/>
    </row>
    <row r="11" spans="1:26">
      <c r="A11" s="3"/>
      <c r="B11" s="3"/>
      <c r="C11" s="31"/>
      <c r="D11" s="31"/>
      <c r="E11" s="64"/>
      <c r="F11" s="64"/>
      <c r="G11" s="64"/>
      <c r="H11" s="64"/>
      <c r="I11" s="64"/>
      <c r="J11" s="64"/>
      <c r="K11" s="64"/>
      <c r="L11" s="153" t="e">
        <f>AVERAGE(J11:K11)</f>
        <v>#DIV/0!</v>
      </c>
      <c r="M11" s="64"/>
      <c r="N11" s="64"/>
      <c r="O11" s="111" t="e">
        <f>SUM(E11:E11:I11,L11:N11)</f>
        <v>#DIV/0!</v>
      </c>
      <c r="P11" s="111" t="e">
        <f>Q11</f>
        <v>#DIV/0!</v>
      </c>
      <c r="Q11" s="278" t="e">
        <f>O11/8</f>
        <v>#DIV/0!</v>
      </c>
      <c r="R11" s="111" t="e">
        <f>S11</f>
        <v>#DIV/0!</v>
      </c>
      <c r="S11" s="278" t="e">
        <f>Q11*2.5</f>
        <v>#DIV/0!</v>
      </c>
      <c r="T11" s="154">
        <v>0</v>
      </c>
      <c r="U11" s="280" t="e">
        <f>S11-T11</f>
        <v>#DIV/0!</v>
      </c>
      <c r="V11" s="40"/>
      <c r="X11" s="29"/>
      <c r="Y11" s="29"/>
    </row>
    <row r="13" spans="1:26" ht="18.75">
      <c r="A13" s="150" t="s">
        <v>229</v>
      </c>
      <c r="O13" s="149"/>
      <c r="P13" s="149"/>
      <c r="Q13" s="149"/>
      <c r="R13" s="149"/>
      <c r="S13" s="149"/>
      <c r="W13" s="149"/>
      <c r="Y13" s="149"/>
    </row>
  </sheetData>
  <mergeCells count="1">
    <mergeCell ref="B5:D5"/>
  </mergeCells>
  <pageMargins left="0.70866141732283472" right="0.70866141732283472" top="0.74803149606299213" bottom="0.74803149606299213" header="0.31496062992125984" footer="0.31496062992125984"/>
  <pageSetup scale="81"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'DATA VALIDATION'!$N$3:$N$9</xm:f>
          </x14:formula1>
          <xm:sqref>B5:D5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SET SYSTEM</vt:lpstr>
      <vt:lpstr>IND &amp; DUET</vt:lpstr>
      <vt:lpstr>PRE COMPETITIVE</vt:lpstr>
      <vt:lpstr>Athlete List</vt:lpstr>
      <vt:lpstr>GROUP SET SYSTEM</vt:lpstr>
      <vt:lpstr>GROUP RESULTS</vt:lpstr>
      <vt:lpstr>BN COMPULSORIES only</vt:lpstr>
      <vt:lpstr>BI COMPULSORIES only</vt:lpstr>
      <vt:lpstr>BA &amp; JR A SHORT PROGRAM only</vt:lpstr>
      <vt:lpstr>SENIOR A SHORT PROGRAM only</vt:lpstr>
      <vt:lpstr>BI COMP &amp; FS</vt:lpstr>
      <vt:lpstr>BA &amp; JR A SP &amp; FS</vt:lpstr>
      <vt:lpstr>SR A SP &amp; FS</vt:lpstr>
      <vt:lpstr>PAIR</vt:lpstr>
      <vt:lpstr>DATA VALIDATION</vt:lpstr>
      <vt:lpstr>PCMoveUpTable</vt:lpstr>
      <vt:lpstr>PreComp4Captions</vt:lpstr>
      <vt:lpstr>PreComp5Captions</vt:lpstr>
      <vt:lpstr>PreComp6Captions</vt:lpstr>
      <vt:lpstr>PreCompValue</vt:lpstr>
      <vt:lpstr>'BA &amp; JR A SHORT PROGRAM only'!Print_Area</vt:lpstr>
      <vt:lpstr>'IND &amp; DUET'!Print_Area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2023-01 Tabulation Course</dc:title>
  <dc:subject>SBTA</dc:subject>
  <dc:creator>Cindy Dietrich</dc:creator>
  <cp:lastModifiedBy>Baton Atlantik</cp:lastModifiedBy>
  <cp:lastPrinted>2023-02-07T15:15:07Z</cp:lastPrinted>
  <dcterms:created xsi:type="dcterms:W3CDTF">2012-01-14T15:59:08Z</dcterms:created>
  <dcterms:modified xsi:type="dcterms:W3CDTF">2024-03-23T22:51:20Z</dcterms:modified>
</cp:coreProperties>
</file>